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haughee\Documents\2024 07 - July\"/>
    </mc:Choice>
  </mc:AlternateContent>
  <xr:revisionPtr revIDLastSave="0" documentId="8_{0D22A8B0-7C5F-40D3-A937-7DC338FB3F7C}" xr6:coauthVersionLast="47" xr6:coauthVersionMax="47" xr10:uidLastSave="{00000000-0000-0000-0000-000000000000}"/>
  <bookViews>
    <workbookView xWindow="1710" yWindow="1515" windowWidth="18300" windowHeight="15345" tabRatio="500" xr2:uid="{00000000-000D-0000-FFFF-FFFF00000000}"/>
  </bookViews>
  <sheets>
    <sheet name="SalaryWksht" sheetId="1" r:id="rId1"/>
    <sheet name="Yr1" sheetId="3" r:id="rId2"/>
    <sheet name="Yr2" sheetId="5" r:id="rId3"/>
    <sheet name="Yr3" sheetId="6" r:id="rId4"/>
    <sheet name="Yr4" sheetId="7" r:id="rId5"/>
    <sheet name="Yr5" sheetId="10" r:id="rId6"/>
    <sheet name="Tot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5" l="1"/>
  <c r="G19" i="6"/>
  <c r="G19" i="7"/>
  <c r="G19" i="10"/>
  <c r="G19" i="3"/>
  <c r="D51" i="5"/>
  <c r="D50" i="5"/>
  <c r="D49" i="5"/>
  <c r="D48" i="5"/>
  <c r="D51" i="6"/>
  <c r="D50" i="6"/>
  <c r="D49" i="6"/>
  <c r="D48" i="6"/>
  <c r="D51" i="7"/>
  <c r="D50" i="7"/>
  <c r="D49" i="7"/>
  <c r="D48" i="7"/>
  <c r="D51" i="10"/>
  <c r="D50" i="10"/>
  <c r="D49" i="10"/>
  <c r="D48" i="10"/>
  <c r="D51" i="3"/>
  <c r="D50" i="3"/>
  <c r="D49" i="3"/>
  <c r="D48" i="3"/>
  <c r="D47" i="5"/>
  <c r="D47" i="6"/>
  <c r="D47" i="7"/>
  <c r="D47" i="10"/>
  <c r="B32" i="5" l="1"/>
  <c r="F32" i="5" l="1"/>
  <c r="F32" i="6"/>
  <c r="F32" i="7"/>
  <c r="F32" i="10"/>
  <c r="F32" i="3"/>
  <c r="B32" i="6"/>
  <c r="B32" i="7"/>
  <c r="B32" i="10"/>
  <c r="B32" i="3"/>
  <c r="J32" i="10" l="1"/>
  <c r="J32" i="7"/>
  <c r="J32" i="5"/>
  <c r="J32" i="6"/>
  <c r="J32" i="3"/>
  <c r="C29" i="5" l="1"/>
  <c r="B78" i="8" l="1"/>
  <c r="J84" i="10"/>
  <c r="J84" i="7"/>
  <c r="J84" i="6"/>
  <c r="J84" i="5"/>
  <c r="J84" i="3"/>
  <c r="F23" i="10"/>
  <c r="F22" i="10"/>
  <c r="G22" i="10" s="1"/>
  <c r="J22" i="10" s="1"/>
  <c r="C50" i="10" s="1"/>
  <c r="F21" i="10"/>
  <c r="G21" i="10" s="1"/>
  <c r="J21" i="10" s="1"/>
  <c r="C49" i="10" s="1"/>
  <c r="F20" i="10"/>
  <c r="G20" i="10" s="1"/>
  <c r="J20" i="10" s="1"/>
  <c r="C48" i="10" s="1"/>
  <c r="F19" i="10"/>
  <c r="J19" i="10" s="1"/>
  <c r="C23" i="10"/>
  <c r="C22" i="10"/>
  <c r="C21" i="10"/>
  <c r="C20" i="10"/>
  <c r="C19" i="10"/>
  <c r="J11" i="10"/>
  <c r="G11" i="10"/>
  <c r="F13" i="10"/>
  <c r="J45" i="10" s="1"/>
  <c r="F12" i="10"/>
  <c r="G12" i="10" s="1"/>
  <c r="F11" i="10"/>
  <c r="J43" i="10" s="1"/>
  <c r="F10" i="10"/>
  <c r="G10" i="10" s="1"/>
  <c r="F9" i="10"/>
  <c r="G9" i="10" s="1"/>
  <c r="F23" i="7"/>
  <c r="G23" i="7" s="1"/>
  <c r="J23" i="7" s="1"/>
  <c r="C51" i="7" s="1"/>
  <c r="F22" i="7"/>
  <c r="F21" i="7"/>
  <c r="F20" i="7"/>
  <c r="F19" i="7"/>
  <c r="C23" i="7"/>
  <c r="C22" i="7"/>
  <c r="C21" i="7"/>
  <c r="C20" i="7"/>
  <c r="C19" i="7"/>
  <c r="J12" i="7"/>
  <c r="C44" i="7" s="1"/>
  <c r="F13" i="7"/>
  <c r="J45" i="7" s="1"/>
  <c r="F12" i="7"/>
  <c r="G12" i="7" s="1"/>
  <c r="F11" i="7"/>
  <c r="G11" i="7" s="1"/>
  <c r="F10" i="7"/>
  <c r="G10" i="7" s="1"/>
  <c r="F9" i="7"/>
  <c r="G9" i="7" s="1"/>
  <c r="F23" i="6"/>
  <c r="F22" i="6"/>
  <c r="F21" i="6"/>
  <c r="F20" i="6"/>
  <c r="J48" i="6" s="1"/>
  <c r="F19" i="6"/>
  <c r="J19" i="6" s="1"/>
  <c r="C23" i="6"/>
  <c r="C22" i="6"/>
  <c r="C21" i="6"/>
  <c r="C20" i="6"/>
  <c r="C19" i="6"/>
  <c r="F13" i="6"/>
  <c r="J45" i="6" s="1"/>
  <c r="F12" i="6"/>
  <c r="D44" i="6" s="1"/>
  <c r="F11" i="6"/>
  <c r="G11" i="6" s="1"/>
  <c r="F10" i="6"/>
  <c r="J42" i="6" s="1"/>
  <c r="F9" i="6"/>
  <c r="D41" i="6" s="1"/>
  <c r="F23" i="5"/>
  <c r="G23" i="5" s="1"/>
  <c r="J23" i="5" s="1"/>
  <c r="C51" i="5" s="1"/>
  <c r="F22" i="5"/>
  <c r="G22" i="5" s="1"/>
  <c r="J22" i="5" s="1"/>
  <c r="C50" i="5" s="1"/>
  <c r="F21" i="5"/>
  <c r="F20" i="5"/>
  <c r="F19" i="5"/>
  <c r="C23" i="5"/>
  <c r="C22" i="5"/>
  <c r="C21" i="5"/>
  <c r="C20" i="5"/>
  <c r="C19" i="5"/>
  <c r="F13" i="5"/>
  <c r="J45" i="5" s="1"/>
  <c r="F12" i="5"/>
  <c r="J12" i="5" s="1"/>
  <c r="C44" i="5" s="1"/>
  <c r="F11" i="5"/>
  <c r="J11" i="5" s="1"/>
  <c r="C43" i="5" s="1"/>
  <c r="F10" i="5"/>
  <c r="F9" i="5"/>
  <c r="B1" i="3"/>
  <c r="B1" i="5" s="1"/>
  <c r="B1" i="6" s="1"/>
  <c r="B1" i="7" s="1"/>
  <c r="B1" i="10" s="1"/>
  <c r="R12" i="1"/>
  <c r="R11" i="1"/>
  <c r="R10" i="1"/>
  <c r="R9" i="1"/>
  <c r="R8" i="1"/>
  <c r="K12" i="1"/>
  <c r="K11" i="1"/>
  <c r="K10" i="1"/>
  <c r="K9" i="1"/>
  <c r="K8" i="1"/>
  <c r="L8" i="1" s="1"/>
  <c r="M8" i="1" s="1"/>
  <c r="N8" i="1" s="1"/>
  <c r="O8" i="1" s="1"/>
  <c r="P8" i="1" s="1"/>
  <c r="F10" i="3"/>
  <c r="F9" i="3"/>
  <c r="D41" i="3" s="1"/>
  <c r="F20" i="3"/>
  <c r="C20" i="3"/>
  <c r="F19" i="3"/>
  <c r="C19" i="3"/>
  <c r="F23" i="3"/>
  <c r="F22" i="3"/>
  <c r="F21" i="3"/>
  <c r="C23" i="3"/>
  <c r="C22" i="3"/>
  <c r="C21" i="3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T8" i="1"/>
  <c r="U8" i="1" s="1"/>
  <c r="V8" i="1" s="1"/>
  <c r="W8" i="1" s="1"/>
  <c r="S12" i="1"/>
  <c r="S11" i="1"/>
  <c r="S10" i="1"/>
  <c r="S9" i="1"/>
  <c r="S8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L12" i="1"/>
  <c r="L11" i="1"/>
  <c r="L10" i="1"/>
  <c r="L9" i="1"/>
  <c r="B77" i="8"/>
  <c r="B76" i="8"/>
  <c r="B75" i="8"/>
  <c r="B74" i="8"/>
  <c r="B73" i="8"/>
  <c r="B70" i="8"/>
  <c r="B69" i="8"/>
  <c r="B68" i="8"/>
  <c r="B67" i="8"/>
  <c r="B64" i="8"/>
  <c r="B63" i="8"/>
  <c r="F11" i="3"/>
  <c r="G11" i="3" s="1"/>
  <c r="F12" i="3"/>
  <c r="J44" i="3" s="1"/>
  <c r="F13" i="3"/>
  <c r="J13" i="3" s="1"/>
  <c r="C45" i="3" s="1"/>
  <c r="C29" i="3"/>
  <c r="J29" i="3"/>
  <c r="J35" i="3" s="1"/>
  <c r="J29" i="6"/>
  <c r="J35" i="6" s="1"/>
  <c r="D53" i="3"/>
  <c r="C29" i="10"/>
  <c r="J29" i="10" s="1"/>
  <c r="L35" i="1"/>
  <c r="M35" i="1"/>
  <c r="N35" i="1" s="1"/>
  <c r="O35" i="1" s="1"/>
  <c r="P35" i="1" s="1"/>
  <c r="P26" i="1"/>
  <c r="P25" i="1"/>
  <c r="P24" i="1"/>
  <c r="J65" i="10"/>
  <c r="J71" i="10"/>
  <c r="J77" i="10"/>
  <c r="D53" i="10"/>
  <c r="B23" i="10"/>
  <c r="B51" i="10" s="1"/>
  <c r="B22" i="10"/>
  <c r="B50" i="10" s="1"/>
  <c r="B21" i="10"/>
  <c r="B49" i="10" s="1"/>
  <c r="B20" i="10"/>
  <c r="B48" i="10" s="1"/>
  <c r="B19" i="10"/>
  <c r="B47" i="10" s="1"/>
  <c r="B13" i="10"/>
  <c r="B45" i="10" s="1"/>
  <c r="B12" i="10"/>
  <c r="B44" i="10" s="1"/>
  <c r="C43" i="10"/>
  <c r="B11" i="10"/>
  <c r="B43" i="10" s="1"/>
  <c r="B10" i="10"/>
  <c r="B42" i="10" s="1"/>
  <c r="B9" i="10"/>
  <c r="B41" i="10" s="1"/>
  <c r="L22" i="1"/>
  <c r="M22" i="1" s="1"/>
  <c r="N22" i="1" s="1"/>
  <c r="O22" i="1" s="1"/>
  <c r="P22" i="1" s="1"/>
  <c r="J29" i="5"/>
  <c r="C29" i="6"/>
  <c r="C29" i="7"/>
  <c r="J29" i="7" s="1"/>
  <c r="O9" i="8"/>
  <c r="D53" i="7"/>
  <c r="J65" i="7"/>
  <c r="J71" i="7"/>
  <c r="J77" i="7"/>
  <c r="B23" i="7"/>
  <c r="B51" i="7" s="1"/>
  <c r="B22" i="7"/>
  <c r="B50" i="7" s="1"/>
  <c r="B21" i="7"/>
  <c r="B49" i="7" s="1"/>
  <c r="B20" i="7"/>
  <c r="B48" i="7" s="1"/>
  <c r="B19" i="7"/>
  <c r="B47" i="7" s="1"/>
  <c r="B13" i="7"/>
  <c r="B45" i="7" s="1"/>
  <c r="B12" i="7"/>
  <c r="B44" i="7" s="1"/>
  <c r="B11" i="7"/>
  <c r="B43" i="7" s="1"/>
  <c r="B10" i="7"/>
  <c r="B42" i="7" s="1"/>
  <c r="B9" i="7"/>
  <c r="B41" i="7" s="1"/>
  <c r="D53" i="6"/>
  <c r="J65" i="6"/>
  <c r="J71" i="6"/>
  <c r="J77" i="6"/>
  <c r="B23" i="6"/>
  <c r="B51" i="6" s="1"/>
  <c r="B22" i="6"/>
  <c r="B50" i="6" s="1"/>
  <c r="B21" i="6"/>
  <c r="B49" i="6" s="1"/>
  <c r="B20" i="6"/>
  <c r="B48" i="6" s="1"/>
  <c r="B19" i="6"/>
  <c r="B47" i="6" s="1"/>
  <c r="B13" i="6"/>
  <c r="B45" i="6" s="1"/>
  <c r="B12" i="6"/>
  <c r="B44" i="6" s="1"/>
  <c r="B11" i="6"/>
  <c r="B43" i="6" s="1"/>
  <c r="B10" i="6"/>
  <c r="B42" i="6" s="1"/>
  <c r="B9" i="6"/>
  <c r="B41" i="6" s="1"/>
  <c r="D53" i="5"/>
  <c r="J65" i="5"/>
  <c r="J71" i="5"/>
  <c r="J77" i="5"/>
  <c r="B23" i="5"/>
  <c r="B51" i="5" s="1"/>
  <c r="B22" i="5"/>
  <c r="B50" i="5" s="1"/>
  <c r="B21" i="5"/>
  <c r="B49" i="5" s="1"/>
  <c r="B20" i="5"/>
  <c r="B48" i="5" s="1"/>
  <c r="B19" i="5"/>
  <c r="B47" i="5" s="1"/>
  <c r="B13" i="5"/>
  <c r="B45" i="5" s="1"/>
  <c r="B12" i="5"/>
  <c r="B44" i="5" s="1"/>
  <c r="B11" i="5"/>
  <c r="B43" i="5" s="1"/>
  <c r="B10" i="5"/>
  <c r="B42" i="5" s="1"/>
  <c r="B9" i="5"/>
  <c r="B41" i="5" s="1"/>
  <c r="D43" i="3"/>
  <c r="B23" i="3"/>
  <c r="B51" i="3" s="1"/>
  <c r="B22" i="3"/>
  <c r="B50" i="3" s="1"/>
  <c r="B21" i="3"/>
  <c r="B49" i="3" s="1"/>
  <c r="B20" i="3"/>
  <c r="B48" i="3" s="1"/>
  <c r="B13" i="3"/>
  <c r="B45" i="3" s="1"/>
  <c r="B12" i="3"/>
  <c r="B44" i="3" s="1"/>
  <c r="B11" i="3"/>
  <c r="B43" i="3" s="1"/>
  <c r="B10" i="3"/>
  <c r="B42" i="3" s="1"/>
  <c r="J77" i="3"/>
  <c r="J71" i="3"/>
  <c r="J65" i="3"/>
  <c r="B19" i="3"/>
  <c r="B47" i="3" s="1"/>
  <c r="B9" i="3"/>
  <c r="B41" i="3" s="1"/>
  <c r="L26" i="1"/>
  <c r="L25" i="1"/>
  <c r="L24" i="1"/>
  <c r="L23" i="1"/>
  <c r="M23" i="1" s="1"/>
  <c r="N23" i="1" s="1"/>
  <c r="O23" i="1" s="1"/>
  <c r="P23" i="1" s="1"/>
  <c r="O9" i="3"/>
  <c r="O26" i="1"/>
  <c r="N26" i="1"/>
  <c r="O25" i="1"/>
  <c r="N25" i="1"/>
  <c r="O24" i="1"/>
  <c r="N24" i="1"/>
  <c r="M26" i="1"/>
  <c r="M25" i="1"/>
  <c r="M24" i="1"/>
  <c r="O9" i="7" l="1"/>
  <c r="D47" i="3"/>
  <c r="J19" i="3"/>
  <c r="C47" i="3" s="1"/>
  <c r="G10" i="3"/>
  <c r="J10" i="3" s="1"/>
  <c r="C42" i="3" s="1"/>
  <c r="J42" i="3" s="1"/>
  <c r="D1" i="3"/>
  <c r="D1" i="5" s="1"/>
  <c r="D1" i="6" s="1"/>
  <c r="D1" i="7" s="1"/>
  <c r="D1" i="10" s="1"/>
  <c r="O9" i="10"/>
  <c r="J19" i="7"/>
  <c r="C47" i="7" s="1"/>
  <c r="D43" i="7"/>
  <c r="J78" i="8"/>
  <c r="D44" i="7"/>
  <c r="J47" i="7"/>
  <c r="D45" i="3"/>
  <c r="J11" i="7"/>
  <c r="C43" i="7" s="1"/>
  <c r="J43" i="3"/>
  <c r="O9" i="6"/>
  <c r="G21" i="6"/>
  <c r="J21" i="6" s="1"/>
  <c r="C49" i="6" s="1"/>
  <c r="J43" i="6"/>
  <c r="J71" i="8"/>
  <c r="G11" i="5"/>
  <c r="D41" i="5"/>
  <c r="D43" i="6"/>
  <c r="O9" i="5"/>
  <c r="G12" i="5"/>
  <c r="D44" i="5"/>
  <c r="G9" i="6"/>
  <c r="J10" i="6"/>
  <c r="C42" i="6" s="1"/>
  <c r="J9" i="6"/>
  <c r="C41" i="6" s="1"/>
  <c r="J41" i="6"/>
  <c r="D42" i="3"/>
  <c r="J59" i="8"/>
  <c r="D44" i="3"/>
  <c r="J45" i="3"/>
  <c r="G10" i="6"/>
  <c r="J11" i="6"/>
  <c r="C43" i="6" s="1"/>
  <c r="J65" i="8"/>
  <c r="D42" i="6"/>
  <c r="J49" i="5"/>
  <c r="G9" i="3"/>
  <c r="J9" i="3" s="1"/>
  <c r="C53" i="3"/>
  <c r="J53" i="3" s="1"/>
  <c r="C53" i="5"/>
  <c r="J53" i="5" s="1"/>
  <c r="J35" i="5"/>
  <c r="C53" i="10"/>
  <c r="J53" i="10" s="1"/>
  <c r="J35" i="10"/>
  <c r="C53" i="7"/>
  <c r="J53" i="7" s="1"/>
  <c r="J35" i="7"/>
  <c r="C53" i="6"/>
  <c r="J53" i="6" s="1"/>
  <c r="J50" i="3"/>
  <c r="G20" i="5"/>
  <c r="J20" i="5" s="1"/>
  <c r="C48" i="5" s="1"/>
  <c r="G21" i="7"/>
  <c r="J21" i="7" s="1"/>
  <c r="C49" i="7" s="1"/>
  <c r="J51" i="5"/>
  <c r="G21" i="5"/>
  <c r="J21" i="5" s="1"/>
  <c r="C49" i="5" s="1"/>
  <c r="J48" i="7"/>
  <c r="J49" i="7"/>
  <c r="G23" i="6"/>
  <c r="J23" i="6" s="1"/>
  <c r="C51" i="6" s="1"/>
  <c r="G20" i="7"/>
  <c r="J20" i="7" s="1"/>
  <c r="C48" i="7" s="1"/>
  <c r="J51" i="6"/>
  <c r="C47" i="10"/>
  <c r="C47" i="6"/>
  <c r="J11" i="3"/>
  <c r="G21" i="3"/>
  <c r="J21" i="3" s="1"/>
  <c r="C49" i="3" s="1"/>
  <c r="G12" i="3"/>
  <c r="J13" i="5"/>
  <c r="C45" i="5" s="1"/>
  <c r="J12" i="6"/>
  <c r="D45" i="6"/>
  <c r="G13" i="7"/>
  <c r="J49" i="6"/>
  <c r="J51" i="7"/>
  <c r="G13" i="10"/>
  <c r="J47" i="10"/>
  <c r="J12" i="3"/>
  <c r="C44" i="3" s="1"/>
  <c r="G22" i="3"/>
  <c r="J22" i="3" s="1"/>
  <c r="C50" i="3" s="1"/>
  <c r="G20" i="3"/>
  <c r="J20" i="3" s="1"/>
  <c r="G13" i="3"/>
  <c r="G9" i="5"/>
  <c r="J9" i="5" s="1"/>
  <c r="C41" i="5" s="1"/>
  <c r="J41" i="5" s="1"/>
  <c r="J13" i="6"/>
  <c r="C45" i="6" s="1"/>
  <c r="J19" i="5"/>
  <c r="G20" i="6"/>
  <c r="J20" i="6" s="1"/>
  <c r="C48" i="6" s="1"/>
  <c r="J9" i="7"/>
  <c r="J50" i="6"/>
  <c r="J9" i="10"/>
  <c r="G23" i="10"/>
  <c r="J23" i="10" s="1"/>
  <c r="C51" i="10" s="1"/>
  <c r="J48" i="10"/>
  <c r="G23" i="3"/>
  <c r="J23" i="3" s="1"/>
  <c r="C51" i="3" s="1"/>
  <c r="G10" i="5"/>
  <c r="J10" i="5" s="1"/>
  <c r="C42" i="5" s="1"/>
  <c r="J42" i="5" s="1"/>
  <c r="J10" i="7"/>
  <c r="C42" i="7" s="1"/>
  <c r="D41" i="7"/>
  <c r="J10" i="10"/>
  <c r="C42" i="10" s="1"/>
  <c r="D41" i="10"/>
  <c r="J49" i="10"/>
  <c r="J49" i="3"/>
  <c r="D42" i="7"/>
  <c r="J50" i="5"/>
  <c r="J41" i="7"/>
  <c r="D42" i="10"/>
  <c r="J50" i="10"/>
  <c r="J12" i="10"/>
  <c r="C44" i="10" s="1"/>
  <c r="D43" i="10"/>
  <c r="J51" i="10"/>
  <c r="J42" i="7"/>
  <c r="J51" i="3"/>
  <c r="G13" i="5"/>
  <c r="D42" i="5"/>
  <c r="G22" i="6"/>
  <c r="J22" i="6" s="1"/>
  <c r="C50" i="6" s="1"/>
  <c r="J13" i="7"/>
  <c r="C45" i="7" s="1"/>
  <c r="J43" i="7"/>
  <c r="J13" i="10"/>
  <c r="C45" i="10" s="1"/>
  <c r="D44" i="10"/>
  <c r="D43" i="5"/>
  <c r="D45" i="7"/>
  <c r="J44" i="7"/>
  <c r="D45" i="10"/>
  <c r="G12" i="6"/>
  <c r="J41" i="10"/>
  <c r="D45" i="5"/>
  <c r="G13" i="6"/>
  <c r="J44" i="6"/>
  <c r="J42" i="10"/>
  <c r="J43" i="5"/>
  <c r="J44" i="5"/>
  <c r="J47" i="6"/>
  <c r="J44" i="10"/>
  <c r="G22" i="7"/>
  <c r="J22" i="7" s="1"/>
  <c r="C50" i="7" s="1"/>
  <c r="J50" i="7"/>
  <c r="J48" i="5" l="1"/>
  <c r="J47" i="3"/>
  <c r="C41" i="3"/>
  <c r="J41" i="3" s="1"/>
  <c r="J29" i="8"/>
  <c r="J15" i="5"/>
  <c r="J55" i="6"/>
  <c r="J25" i="7"/>
  <c r="J25" i="6"/>
  <c r="J55" i="10"/>
  <c r="J55" i="7"/>
  <c r="J15" i="3"/>
  <c r="C43" i="3"/>
  <c r="C48" i="3"/>
  <c r="J48" i="3" s="1"/>
  <c r="J25" i="3"/>
  <c r="C44" i="6"/>
  <c r="J15" i="6"/>
  <c r="J25" i="10"/>
  <c r="J37" i="10" s="1"/>
  <c r="C41" i="10"/>
  <c r="J15" i="10"/>
  <c r="C41" i="7"/>
  <c r="J15" i="7"/>
  <c r="J25" i="5"/>
  <c r="C47" i="5"/>
  <c r="J47" i="5" s="1"/>
  <c r="J55" i="5" l="1"/>
  <c r="J55" i="3"/>
  <c r="J37" i="7"/>
  <c r="J57" i="7" s="1"/>
  <c r="J37" i="6"/>
  <c r="J57" i="6" s="1"/>
  <c r="J37" i="5"/>
  <c r="J37" i="3"/>
  <c r="J25" i="8"/>
  <c r="J15" i="8"/>
  <c r="J57" i="10"/>
  <c r="J57" i="5" l="1"/>
  <c r="J88" i="5" s="1"/>
  <c r="J49" i="8"/>
  <c r="J86" i="10"/>
  <c r="J88" i="10"/>
  <c r="J86" i="7"/>
  <c r="J88" i="7"/>
  <c r="J86" i="6"/>
  <c r="J88" i="6"/>
  <c r="J31" i="8"/>
  <c r="J57" i="3"/>
  <c r="J86" i="5" l="1"/>
  <c r="J90" i="5" s="1"/>
  <c r="J90" i="6"/>
  <c r="J90" i="10"/>
  <c r="J51" i="8"/>
  <c r="J80" i="8" s="1"/>
  <c r="J90" i="7"/>
  <c r="J86" i="3"/>
  <c r="J88" i="3"/>
  <c r="J82" i="8" s="1"/>
  <c r="J84" i="8" l="1"/>
  <c r="J90" i="3"/>
</calcChain>
</file>

<file path=xl/sharedStrings.xml><?xml version="1.0" encoding="utf-8"?>
<sst xmlns="http://schemas.openxmlformats.org/spreadsheetml/2006/main" count="548" uniqueCount="133">
  <si>
    <t>Template for grant-proposal budgets at Haverford College</t>
  </si>
  <si>
    <t>Senior Personnel (PI/PD, Co-Pis, other Faculty)</t>
  </si>
  <si>
    <t>ID</t>
  </si>
  <si>
    <t>Only Cells in Yellow should be filled out</t>
  </si>
  <si>
    <t>Name</t>
  </si>
  <si>
    <t>Title</t>
  </si>
  <si>
    <t>Current Annual Salary</t>
  </si>
  <si>
    <t>Can be obtained from</t>
  </si>
  <si>
    <t xml:space="preserve">  Asst Prov or BusOffice</t>
  </si>
  <si>
    <t>Will auto-compute</t>
  </si>
  <si>
    <t xml:space="preserve">   as 1/9 of annual</t>
  </si>
  <si>
    <t>Yr1</t>
  </si>
  <si>
    <t>% increases</t>
  </si>
  <si>
    <t>Now to Yr1</t>
  </si>
  <si>
    <t>Yr1 to Yr2</t>
  </si>
  <si>
    <t>Yr2 to Yr3</t>
  </si>
  <si>
    <t>Yr3 to Yr4</t>
  </si>
  <si>
    <t>Yr2</t>
  </si>
  <si>
    <t>Yr3</t>
  </si>
  <si>
    <t>Yr4</t>
  </si>
  <si>
    <t>Other Personnel (Postdocs, Technicians)</t>
  </si>
  <si>
    <t>Undergraduates</t>
  </si>
  <si>
    <t>Stipend per student for Yrs covered by grant</t>
  </si>
  <si>
    <t>Will be computed based on value at left and $200 increase/yr</t>
  </si>
  <si>
    <t>ID (from Salary Worksheet)</t>
  </si>
  <si>
    <t>Summer</t>
  </si>
  <si>
    <t>Cells in Green will be auto-computed</t>
  </si>
  <si>
    <t>Salary</t>
  </si>
  <si>
    <t>Yr1 salary per summer student</t>
  </si>
  <si>
    <t>Yr1 budget</t>
  </si>
  <si>
    <t>Equipment</t>
  </si>
  <si>
    <t>Item</t>
  </si>
  <si>
    <t>Cost</t>
  </si>
  <si>
    <t>Total funds for equipment</t>
  </si>
  <si>
    <t>Travel</t>
  </si>
  <si>
    <t>Domestic</t>
  </si>
  <si>
    <t>International</t>
  </si>
  <si>
    <t>Total funds for travel</t>
  </si>
  <si>
    <t>Participant Support</t>
  </si>
  <si>
    <t>Stipends</t>
  </si>
  <si>
    <t>Subsistence</t>
  </si>
  <si>
    <t>Other</t>
  </si>
  <si>
    <t>Total funds for participant support</t>
  </si>
  <si>
    <t>Other Direct Costs</t>
  </si>
  <si>
    <t>Materials/Supplies</t>
  </si>
  <si>
    <t>Publication Cost</t>
  </si>
  <si>
    <t>Consultant Services</t>
  </si>
  <si>
    <t>Computer Services</t>
  </si>
  <si>
    <t>Subawards</t>
  </si>
  <si>
    <t>Total funds for other direct costs</t>
  </si>
  <si>
    <t>Total Direct Costs</t>
  </si>
  <si>
    <t>Indirect Costs</t>
  </si>
  <si>
    <t>Total Indirect Costs</t>
  </si>
  <si>
    <t>Total Direct and Indirect Costs</t>
  </si>
  <si>
    <t>Bnfts Rate</t>
  </si>
  <si>
    <t>(Start with this worksheet; many cells in the Yearly budget tabs pull from this worksheet)</t>
  </si>
  <si>
    <t>CHECK</t>
  </si>
  <si>
    <t xml:space="preserve"> </t>
  </si>
  <si>
    <t>Yr1 annual salary</t>
  </si>
  <si>
    <t xml:space="preserve">   as 1/12 of annual</t>
  </si>
  <si>
    <t>Fringe Benefits</t>
  </si>
  <si>
    <t xml:space="preserve">  Senior Personnel</t>
  </si>
  <si>
    <t>Person</t>
  </si>
  <si>
    <t>Funds Requested</t>
  </si>
  <si>
    <t>Total salary for senior personnel</t>
  </si>
  <si>
    <t>Other Professionals (Postdocs, Technicians)</t>
  </si>
  <si>
    <t>Other Professionals</t>
  </si>
  <si>
    <t>Total salary and fringe benefits</t>
  </si>
  <si>
    <t>Total salary for other professionals</t>
  </si>
  <si>
    <t>(ask for help if need more than 10 entries)</t>
  </si>
  <si>
    <t>Total salary for undergraduates</t>
  </si>
  <si>
    <t>Total salary (all three categories)</t>
  </si>
  <si>
    <t>Total fringe benefits (all three categories)</t>
  </si>
  <si>
    <t>ERROR</t>
  </si>
  <si>
    <t>Yr2 budget</t>
  </si>
  <si>
    <t>Yr3 budget</t>
  </si>
  <si>
    <t>Yr4 budget</t>
  </si>
  <si>
    <t>Total budget</t>
  </si>
  <si>
    <t>All cells in this sheet are auto-computed</t>
  </si>
  <si>
    <t>Yr4 to Yr5</t>
  </si>
  <si>
    <t>Yr5</t>
  </si>
  <si>
    <t>Yr5 budget</t>
  </si>
  <si>
    <t>Current</t>
  </si>
  <si>
    <t>Salary levels (per month)</t>
  </si>
  <si>
    <t xml:space="preserve">  or 9% if a tenure yr, or 11% if a promotion-to-full-professor yr</t>
  </si>
  <si>
    <t>Start Date</t>
  </si>
  <si>
    <t>Cells in Green are auto-computed; Cells in Red are institutional policy</t>
  </si>
  <si>
    <t xml:space="preserve">  as 1/12 of annual</t>
  </si>
  <si>
    <t>Relevant Benefits Rates</t>
  </si>
  <si>
    <t>Relevant Benefits Rate</t>
  </si>
  <si>
    <t>(ask for help if need more than 5 slots)</t>
  </si>
  <si>
    <t>Enter N if "non-exempt",</t>
  </si>
  <si>
    <t xml:space="preserve">  E if "exempt"</t>
  </si>
  <si>
    <t>to</t>
  </si>
  <si>
    <t>If you have salary in the budget, fill out the SalaryWksht tab first</t>
  </si>
  <si>
    <t>Relevant Monthly Salary</t>
  </si>
  <si>
    <t>Exempt or Not</t>
  </si>
  <si>
    <t>Calendar Mos</t>
  </si>
  <si>
    <t>Academic-Yr Mos</t>
  </si>
  <si>
    <t>Summer Mos</t>
  </si>
  <si>
    <t>For each line, can use just one column among C, D, E</t>
  </si>
  <si>
    <t>Salary levels (per summer-salary or academic yr month)</t>
  </si>
  <si>
    <t>Salary levels (per calendar-year month)</t>
  </si>
  <si>
    <t>Most faculty use Col D or E; 12-month apptmnts use Col C</t>
  </si>
  <si>
    <t>% increases (no need to go beyond last Yr on grant)</t>
  </si>
  <si>
    <t>summer</t>
  </si>
  <si>
    <t>academic yr</t>
  </si>
  <si>
    <t>0% (zero)</t>
  </si>
  <si>
    <t>Salary/ summer student</t>
  </si>
  <si>
    <t>Number of summer students</t>
  </si>
  <si>
    <t>Hourly wage / academic yr students</t>
  </si>
  <si>
    <t>Number of academic yr students</t>
  </si>
  <si>
    <t>summer salary for undergraduates</t>
  </si>
  <si>
    <t>academic year salary for undergraduates</t>
  </si>
  <si>
    <t>Undergraduates (summer only)</t>
  </si>
  <si>
    <t>Rate applied to Total Salary &amp; Fringe Benefits</t>
  </si>
  <si>
    <t>Hours / week for each student (&lt;= 20)</t>
  </si>
  <si>
    <r>
      <rPr>
        <b/>
        <u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charset val="136"/>
        <scheme val="minor"/>
      </rPr>
      <t xml:space="preserve"> Hours / student (&lt;=37 weeks * &lt;= 20 hrs/week for 740 hr max) </t>
    </r>
  </si>
  <si>
    <r>
      <t>TOTAL</t>
    </r>
    <r>
      <rPr>
        <sz val="12"/>
        <color theme="1"/>
        <rFont val="Calibri"/>
        <family val="2"/>
        <scheme val="minor"/>
      </rPr>
      <t xml:space="preserve"> Hours / student (&lt;=37 weeks * &lt;= 20 hrs/week for 740 hr max) </t>
    </r>
  </si>
  <si>
    <t>Number of weeks for each student (&lt;=37)</t>
  </si>
  <si>
    <t>Postdocs: exempt. Other positions: consult Provost's Office and HR</t>
  </si>
  <si>
    <t>Number of weeks for each student (typically &lt;=28 weeks)</t>
  </si>
  <si>
    <t>Acad/Cal Yr</t>
  </si>
  <si>
    <t>non-exempt</t>
  </si>
  <si>
    <t>Exempt</t>
  </si>
  <si>
    <t>Months</t>
  </si>
  <si>
    <t>Standard choices for % increase: 4.25%/yr, or 6% if a reappointment yr,</t>
  </si>
  <si>
    <t>Standard choice for % increase: 4.25%/yr</t>
  </si>
  <si>
    <t>Hourly wage for academic year students ($12.25)</t>
  </si>
  <si>
    <t>$5,600 for summer 2025, then assume $200 increase per year</t>
  </si>
  <si>
    <t>Postdocs: allowable range of $58,656 - $71,666 depending on experience, level of responsibility, and discipline</t>
  </si>
  <si>
    <t xml:space="preserve">For other positions consult with Provost's Office and HR. </t>
  </si>
  <si>
    <t>Admin/Prof = E, Other staff = N. As of 1/1/25, exempt employees must be paid at least $58,656.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</si>
</sst>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.00_);_(&quot;$&quot;* \(#,##0.00\);_(&quot;$&quot;* &quot;-&quot;_);_(@_)"/>
  </numFmts>
  <fonts count="20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9AF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3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0" fillId="2" borderId="0" xfId="0" applyFill="1" applyBorder="1" applyProtection="1">
      <protection locked="0"/>
    </xf>
    <xf numFmtId="42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42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8" fillId="0" borderId="0" xfId="0" applyFont="1" applyProtection="1"/>
    <xf numFmtId="164" fontId="0" fillId="4" borderId="0" xfId="0" applyNumberFormat="1" applyFill="1" applyProtection="1"/>
    <xf numFmtId="42" fontId="0" fillId="3" borderId="0" xfId="0" applyNumberFormat="1" applyFill="1" applyProtection="1"/>
    <xf numFmtId="0" fontId="9" fillId="0" borderId="0" xfId="0" applyFont="1" applyProtection="1"/>
    <xf numFmtId="164" fontId="0" fillId="0" borderId="0" xfId="0" applyNumberFormat="1" applyFill="1" applyProtection="1"/>
    <xf numFmtId="10" fontId="0" fillId="0" borderId="0" xfId="0" applyNumberFormat="1" applyFill="1" applyProtection="1"/>
    <xf numFmtId="0" fontId="5" fillId="0" borderId="0" xfId="0" applyFont="1" applyProtection="1"/>
    <xf numFmtId="0" fontId="12" fillId="5" borderId="0" xfId="0" applyFont="1" applyFill="1" applyProtection="1"/>
    <xf numFmtId="0" fontId="12" fillId="0" borderId="0" xfId="0" applyFont="1" applyProtection="1"/>
    <xf numFmtId="0" fontId="13" fillId="0" borderId="0" xfId="0" applyFont="1" applyProtection="1"/>
    <xf numFmtId="0" fontId="0" fillId="3" borderId="0" xfId="0" applyFill="1" applyProtection="1"/>
    <xf numFmtId="0" fontId="8" fillId="0" borderId="0" xfId="0" applyFont="1" applyFill="1" applyAlignment="1" applyProtection="1">
      <alignment horizontal="left"/>
    </xf>
    <xf numFmtId="0" fontId="0" fillId="3" borderId="0" xfId="0" applyNumberFormat="1" applyFill="1" applyProtection="1"/>
    <xf numFmtId="0" fontId="0" fillId="0" borderId="0" xfId="0" applyFill="1" applyProtection="1"/>
    <xf numFmtId="42" fontId="0" fillId="0" borderId="0" xfId="0" applyNumberFormat="1" applyFill="1" applyProtection="1"/>
    <xf numFmtId="0" fontId="0" fillId="0" borderId="0" xfId="0" applyNumberFormat="1" applyFill="1" applyProtection="1"/>
    <xf numFmtId="0" fontId="4" fillId="5" borderId="0" xfId="0" applyFont="1" applyFill="1" applyProtection="1"/>
    <xf numFmtId="164" fontId="0" fillId="3" borderId="0" xfId="0" applyNumberFormat="1" applyFill="1" applyProtection="1"/>
    <xf numFmtId="0" fontId="0" fillId="0" borderId="0" xfId="0" applyProtection="1">
      <protection locked="0"/>
    </xf>
    <xf numFmtId="0" fontId="4" fillId="6" borderId="0" xfId="0" applyFont="1" applyFill="1" applyProtection="1"/>
    <xf numFmtId="0" fontId="0" fillId="6" borderId="0" xfId="0" applyFill="1" applyProtection="1"/>
    <xf numFmtId="164" fontId="0" fillId="6" borderId="0" xfId="0" applyNumberFormat="1" applyFill="1" applyProtection="1"/>
    <xf numFmtId="0" fontId="0" fillId="6" borderId="0" xfId="0" applyFill="1"/>
    <xf numFmtId="0" fontId="0" fillId="0" borderId="0" xfId="0" applyFill="1"/>
    <xf numFmtId="0" fontId="4" fillId="7" borderId="0" xfId="0" applyFont="1" applyFill="1" applyProtection="1"/>
    <xf numFmtId="0" fontId="0" fillId="7" borderId="0" xfId="0" applyFill="1" applyProtection="1"/>
    <xf numFmtId="0" fontId="9" fillId="7" borderId="0" xfId="0" applyFont="1" applyFill="1" applyProtection="1"/>
    <xf numFmtId="0" fontId="0" fillId="7" borderId="0" xfId="0" applyFill="1"/>
    <xf numFmtId="164" fontId="0" fillId="7" borderId="0" xfId="0" applyNumberFormat="1" applyFill="1" applyProtection="1"/>
    <xf numFmtId="0" fontId="15" fillId="0" borderId="0" xfId="0" applyFont="1" applyProtection="1"/>
    <xf numFmtId="0" fontId="4" fillId="8" borderId="0" xfId="0" applyFont="1" applyFill="1" applyProtection="1"/>
    <xf numFmtId="0" fontId="0" fillId="8" borderId="0" xfId="0" applyFill="1" applyProtection="1"/>
    <xf numFmtId="0" fontId="0" fillId="8" borderId="0" xfId="0" applyFill="1"/>
    <xf numFmtId="164" fontId="0" fillId="8" borderId="0" xfId="0" applyNumberFormat="1" applyFill="1" applyProtection="1"/>
    <xf numFmtId="14" fontId="0" fillId="3" borderId="0" xfId="0" applyNumberFormat="1" applyFill="1" applyProtection="1"/>
    <xf numFmtId="0" fontId="0" fillId="2" borderId="0" xfId="0" applyFill="1"/>
    <xf numFmtId="0" fontId="16" fillId="0" borderId="0" xfId="0" applyFont="1" applyProtection="1"/>
    <xf numFmtId="0" fontId="14" fillId="0" borderId="0" xfId="0" applyFont="1" applyProtection="1"/>
    <xf numFmtId="14" fontId="0" fillId="2" borderId="0" xfId="0" applyNumberFormat="1" applyFill="1" applyProtection="1"/>
    <xf numFmtId="0" fontId="0" fillId="2" borderId="0" xfId="0" applyFill="1" applyProtection="1"/>
    <xf numFmtId="9" fontId="0" fillId="8" borderId="0" xfId="633" applyFont="1" applyFill="1" applyProtection="1"/>
    <xf numFmtId="0" fontId="0" fillId="0" borderId="0" xfId="0" applyAlignment="1" applyProtection="1">
      <alignment wrapText="1"/>
    </xf>
    <xf numFmtId="44" fontId="15" fillId="2" borderId="0" xfId="0" applyNumberFormat="1" applyFont="1" applyFill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wrapText="1"/>
    </xf>
    <xf numFmtId="0" fontId="0" fillId="0" borderId="0" xfId="0" applyAlignment="1">
      <alignment wrapText="1"/>
    </xf>
    <xf numFmtId="165" fontId="0" fillId="3" borderId="0" xfId="0" applyNumberFormat="1" applyFill="1" applyProtection="1"/>
    <xf numFmtId="0" fontId="3" fillId="0" borderId="0" xfId="0" applyFont="1" applyAlignment="1" applyProtection="1">
      <alignment wrapText="1"/>
    </xf>
    <xf numFmtId="0" fontId="0" fillId="7" borderId="0" xfId="0" applyFill="1" applyAlignment="1" applyProtection="1">
      <alignment wrapText="1"/>
    </xf>
    <xf numFmtId="0" fontId="0" fillId="6" borderId="0" xfId="0" applyFill="1" applyAlignment="1" applyProtection="1">
      <alignment wrapText="1"/>
    </xf>
    <xf numFmtId="0" fontId="2" fillId="0" borderId="0" xfId="0" applyFont="1" applyProtection="1"/>
    <xf numFmtId="0" fontId="1" fillId="0" borderId="0" xfId="0" applyFont="1" applyAlignment="1" applyProtection="1">
      <alignment wrapText="1"/>
    </xf>
  </cellXfs>
  <cellStyles count="63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Normal" xfId="0" builtinId="0"/>
    <cellStyle name="Percent" xfId="63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41"/>
  <sheetViews>
    <sheetView tabSelected="1" topLeftCell="A19" workbookViewId="0">
      <selection activeCell="E29" sqref="E29"/>
    </sheetView>
  </sheetViews>
  <sheetFormatPr defaultColWidth="11" defaultRowHeight="15.75"/>
  <cols>
    <col min="1" max="1" width="6" customWidth="1"/>
    <col min="2" max="2" width="20.75" customWidth="1"/>
    <col min="3" max="3" width="22.75" customWidth="1"/>
    <col min="4" max="4" width="28.25" customWidth="1"/>
    <col min="5" max="5" width="24.25" customWidth="1"/>
    <col min="6" max="7" width="9.5" customWidth="1"/>
    <col min="8" max="9" width="9.25" customWidth="1"/>
    <col min="10" max="10" width="5" customWidth="1"/>
    <col min="11" max="11" width="15.875" customWidth="1"/>
    <col min="12" max="12" width="11.5" customWidth="1"/>
    <col min="13" max="13" width="9.75" customWidth="1"/>
    <col min="14" max="14" width="9.25" customWidth="1"/>
    <col min="15" max="15" width="17.75" customWidth="1"/>
    <col min="18" max="18" width="14.75" customWidth="1"/>
  </cols>
  <sheetData>
    <row r="1" spans="1:23" ht="21">
      <c r="A1" s="8" t="s">
        <v>0</v>
      </c>
      <c r="B1" s="9"/>
      <c r="C1" s="9"/>
      <c r="D1" s="9"/>
      <c r="E1" s="11" t="s">
        <v>55</v>
      </c>
      <c r="G1" s="9"/>
      <c r="H1" s="9"/>
      <c r="I1" s="9"/>
      <c r="J1" s="9"/>
      <c r="K1" s="9"/>
      <c r="L1" s="9"/>
      <c r="M1" s="9"/>
      <c r="N1" s="9"/>
      <c r="O1" s="9"/>
    </row>
    <row r="2" spans="1:23" ht="21">
      <c r="A2" s="9"/>
      <c r="B2" s="8" t="s">
        <v>85</v>
      </c>
      <c r="C2" s="49"/>
      <c r="E2" s="10" t="s">
        <v>3</v>
      </c>
      <c r="G2" s="9"/>
      <c r="H2" s="10" t="s">
        <v>86</v>
      </c>
      <c r="I2" s="9"/>
      <c r="J2" s="9"/>
      <c r="K2" s="9"/>
      <c r="L2" s="9"/>
      <c r="M2" s="9"/>
      <c r="N2" s="9"/>
      <c r="O2" s="9"/>
    </row>
    <row r="3" spans="1:2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3" ht="22.15" customHeight="1">
      <c r="A4" s="30" t="s">
        <v>1</v>
      </c>
      <c r="B4" s="31"/>
      <c r="C4" s="31"/>
      <c r="D4" s="31"/>
      <c r="E4" s="31" t="s">
        <v>88</v>
      </c>
      <c r="F4" s="31"/>
      <c r="G4" s="31" t="s">
        <v>25</v>
      </c>
      <c r="H4" s="12">
        <v>0.09</v>
      </c>
      <c r="I4" s="32"/>
      <c r="J4" s="31"/>
      <c r="K4" s="60" t="s">
        <v>122</v>
      </c>
      <c r="L4" s="12">
        <v>0.36799999999999999</v>
      </c>
      <c r="M4" s="31"/>
      <c r="N4" s="31"/>
      <c r="O4" s="60"/>
      <c r="P4" s="60"/>
      <c r="Q4" s="60"/>
      <c r="R4" s="60"/>
      <c r="S4" s="60"/>
      <c r="T4" s="33"/>
      <c r="U4" s="33"/>
      <c r="V4" s="33"/>
      <c r="W4" s="33"/>
    </row>
    <row r="5" spans="1:23" ht="21">
      <c r="A5" s="3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3">
      <c r="A6" s="31"/>
      <c r="B6" s="9"/>
      <c r="C6" s="9"/>
      <c r="D6" s="9"/>
      <c r="E6" s="9" t="s">
        <v>104</v>
      </c>
      <c r="F6" s="9"/>
      <c r="G6" s="9"/>
      <c r="H6" s="9"/>
      <c r="I6" s="9"/>
      <c r="J6" s="9"/>
      <c r="K6" s="9" t="s">
        <v>101</v>
      </c>
      <c r="L6" s="9"/>
      <c r="M6" s="9"/>
      <c r="N6" s="9"/>
      <c r="O6" s="9"/>
      <c r="R6" t="s">
        <v>102</v>
      </c>
    </row>
    <row r="7" spans="1:23">
      <c r="A7" s="31" t="s">
        <v>2</v>
      </c>
      <c r="B7" s="9" t="s">
        <v>4</v>
      </c>
      <c r="C7" s="9" t="s">
        <v>5</v>
      </c>
      <c r="D7" s="9" t="s">
        <v>6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79</v>
      </c>
      <c r="J7" s="9"/>
      <c r="K7" s="9" t="s">
        <v>82</v>
      </c>
      <c r="L7" s="9" t="s">
        <v>11</v>
      </c>
      <c r="M7" s="9" t="s">
        <v>17</v>
      </c>
      <c r="N7" s="9" t="s">
        <v>18</v>
      </c>
      <c r="O7" s="9" t="s">
        <v>19</v>
      </c>
      <c r="P7" s="9" t="s">
        <v>80</v>
      </c>
      <c r="R7" t="s">
        <v>82</v>
      </c>
      <c r="S7" t="s">
        <v>11</v>
      </c>
      <c r="T7" t="s">
        <v>17</v>
      </c>
      <c r="U7" t="s">
        <v>18</v>
      </c>
      <c r="V7" t="s">
        <v>19</v>
      </c>
      <c r="W7" t="s">
        <v>80</v>
      </c>
    </row>
    <row r="8" spans="1:23">
      <c r="A8" s="31">
        <v>1</v>
      </c>
      <c r="B8" s="2"/>
      <c r="C8" s="2"/>
      <c r="D8" s="3"/>
      <c r="E8" s="4">
        <v>0</v>
      </c>
      <c r="F8" s="4">
        <v>0</v>
      </c>
      <c r="G8" s="4">
        <v>0</v>
      </c>
      <c r="H8" s="4">
        <v>0</v>
      </c>
      <c r="I8" s="4">
        <v>0</v>
      </c>
      <c r="J8" s="9"/>
      <c r="K8" s="13" t="str">
        <f>IF(NOT(ISBLANK(D8)),1/9*D8,"")</f>
        <v/>
      </c>
      <c r="L8" s="13" t="str">
        <f>IF(AND($D8&lt;&gt;"",E8&lt;&gt;""),K8*(1+E8),"")</f>
        <v/>
      </c>
      <c r="M8" s="13" t="str">
        <f>IF(AND($D8&lt;&gt;"",F8&lt;&gt;""),L8*(1+F8),"")</f>
        <v/>
      </c>
      <c r="N8" s="13" t="str">
        <f>IF(AND($D8&lt;&gt;"",G8&lt;&gt;""),M8*(1+G8),"")</f>
        <v/>
      </c>
      <c r="O8" s="13" t="str">
        <f>IF(AND($D8&lt;&gt;"",H8&lt;&gt;""),N8*(1+H8),"")</f>
        <v/>
      </c>
      <c r="P8" s="13" t="str">
        <f>IF(AND($D8&lt;&gt;"",I8&lt;&gt;""),O8*(1+I8),"")</f>
        <v/>
      </c>
      <c r="R8" s="13" t="str">
        <f>IF(NOT(ISBLANK(D8)),1/12*D8,"")</f>
        <v/>
      </c>
      <c r="S8" s="13" t="str">
        <f>IF(AND($D8&lt;&gt;"",E8&lt;&gt;""),R8*(1+E8),"")</f>
        <v/>
      </c>
      <c r="T8" s="13" t="str">
        <f t="shared" ref="T8:W8" si="0">IF(AND($D8&lt;&gt;"",F8&lt;&gt;""),S8*(1+F8),"")</f>
        <v/>
      </c>
      <c r="U8" s="13" t="str">
        <f t="shared" si="0"/>
        <v/>
      </c>
      <c r="V8" s="13" t="str">
        <f t="shared" si="0"/>
        <v/>
      </c>
      <c r="W8" s="13" t="str">
        <f t="shared" si="0"/>
        <v/>
      </c>
    </row>
    <row r="9" spans="1:23">
      <c r="A9" s="31">
        <v>2</v>
      </c>
      <c r="B9" s="2"/>
      <c r="C9" s="2"/>
      <c r="D9" s="3"/>
      <c r="E9" s="4">
        <v>0</v>
      </c>
      <c r="F9" s="4">
        <v>0</v>
      </c>
      <c r="G9" s="4">
        <v>0</v>
      </c>
      <c r="H9" s="4">
        <v>0</v>
      </c>
      <c r="I9" s="4">
        <v>0</v>
      </c>
      <c r="J9" s="9"/>
      <c r="K9" s="13" t="str">
        <f t="shared" ref="K9:K12" si="1">IF(NOT(ISBLANK(D9)),1/9*D9,"")</f>
        <v/>
      </c>
      <c r="L9" s="13" t="str">
        <f t="shared" ref="L9:L12" si="2">IF(AND($D9&lt;&gt;"",E9&lt;&gt;""),K9*(1+E9),"")</f>
        <v/>
      </c>
      <c r="M9" s="13" t="str">
        <f t="shared" ref="M9:P12" si="3">IF(AND($D9&lt;&gt;"",F9&lt;&gt;""),L9*(1+F9),"")</f>
        <v/>
      </c>
      <c r="N9" s="13" t="str">
        <f t="shared" si="3"/>
        <v/>
      </c>
      <c r="O9" s="13" t="str">
        <f t="shared" si="3"/>
        <v/>
      </c>
      <c r="P9" s="13" t="str">
        <f t="shared" si="3"/>
        <v/>
      </c>
      <c r="R9" s="13" t="str">
        <f t="shared" ref="R9:R12" si="4">IF(NOT(ISBLANK(D9)),1/12*D9,"")</f>
        <v/>
      </c>
      <c r="S9" s="13" t="str">
        <f t="shared" ref="S9:S12" si="5">IF(AND($D9&lt;&gt;"",E9&lt;&gt;""),R9*(1+E9),"")</f>
        <v/>
      </c>
      <c r="T9" s="13" t="str">
        <f t="shared" ref="T9:W9" si="6">IF(AND($D9&lt;&gt;"",F9&lt;&gt;""),S9*(1+F9),"")</f>
        <v/>
      </c>
      <c r="U9" s="13" t="str">
        <f t="shared" si="6"/>
        <v/>
      </c>
      <c r="V9" s="13" t="str">
        <f t="shared" si="6"/>
        <v/>
      </c>
      <c r="W9" s="13" t="str">
        <f t="shared" si="6"/>
        <v/>
      </c>
    </row>
    <row r="10" spans="1:23">
      <c r="A10" s="31">
        <v>3</v>
      </c>
      <c r="B10" s="2"/>
      <c r="C10" s="2"/>
      <c r="D10" s="3"/>
      <c r="E10" s="4"/>
      <c r="F10" s="4"/>
      <c r="G10" s="4"/>
      <c r="H10" s="4"/>
      <c r="I10" s="4"/>
      <c r="J10" s="9"/>
      <c r="K10" s="13" t="str">
        <f t="shared" si="1"/>
        <v/>
      </c>
      <c r="L10" s="13" t="str">
        <f t="shared" si="2"/>
        <v/>
      </c>
      <c r="M10" s="13" t="str">
        <f t="shared" si="3"/>
        <v/>
      </c>
      <c r="N10" s="13" t="str">
        <f t="shared" si="3"/>
        <v/>
      </c>
      <c r="O10" s="13" t="str">
        <f t="shared" si="3"/>
        <v/>
      </c>
      <c r="P10" s="13" t="str">
        <f t="shared" si="3"/>
        <v/>
      </c>
      <c r="R10" s="13" t="str">
        <f t="shared" si="4"/>
        <v/>
      </c>
      <c r="S10" s="13" t="str">
        <f t="shared" si="5"/>
        <v/>
      </c>
      <c r="T10" s="13" t="str">
        <f t="shared" ref="T10:W10" si="7">IF(AND($D10&lt;&gt;"",F10&lt;&gt;""),S10*(1+F10),"")</f>
        <v/>
      </c>
      <c r="U10" s="13" t="str">
        <f t="shared" si="7"/>
        <v/>
      </c>
      <c r="V10" s="13" t="str">
        <f t="shared" si="7"/>
        <v/>
      </c>
      <c r="W10" s="13" t="str">
        <f t="shared" si="7"/>
        <v/>
      </c>
    </row>
    <row r="11" spans="1:23">
      <c r="A11" s="31">
        <v>4</v>
      </c>
      <c r="B11" s="2"/>
      <c r="C11" s="2"/>
      <c r="D11" s="3"/>
      <c r="E11" s="4"/>
      <c r="F11" s="4"/>
      <c r="G11" s="4"/>
      <c r="H11" s="4"/>
      <c r="I11" s="4"/>
      <c r="J11" s="9"/>
      <c r="K11" s="13" t="str">
        <f t="shared" si="1"/>
        <v/>
      </c>
      <c r="L11" s="13" t="str">
        <f t="shared" si="2"/>
        <v/>
      </c>
      <c r="M11" s="13" t="str">
        <f t="shared" si="3"/>
        <v/>
      </c>
      <c r="N11" s="13" t="str">
        <f t="shared" si="3"/>
        <v/>
      </c>
      <c r="O11" s="13" t="str">
        <f t="shared" si="3"/>
        <v/>
      </c>
      <c r="P11" s="13" t="str">
        <f t="shared" si="3"/>
        <v/>
      </c>
      <c r="R11" s="13" t="str">
        <f t="shared" si="4"/>
        <v/>
      </c>
      <c r="S11" s="13" t="str">
        <f t="shared" si="5"/>
        <v/>
      </c>
      <c r="T11" s="13" t="str">
        <f t="shared" ref="T11:W11" si="8">IF(AND($D11&lt;&gt;"",F11&lt;&gt;""),S11*(1+F11),"")</f>
        <v/>
      </c>
      <c r="U11" s="13" t="str">
        <f t="shared" si="8"/>
        <v/>
      </c>
      <c r="V11" s="13" t="str">
        <f t="shared" si="8"/>
        <v/>
      </c>
      <c r="W11" s="13" t="str">
        <f t="shared" si="8"/>
        <v/>
      </c>
    </row>
    <row r="12" spans="1:23">
      <c r="A12" s="31">
        <v>5</v>
      </c>
      <c r="B12" s="2"/>
      <c r="C12" s="2"/>
      <c r="D12" s="3"/>
      <c r="E12" s="4"/>
      <c r="F12" s="4"/>
      <c r="G12" s="4"/>
      <c r="H12" s="4"/>
      <c r="I12" s="4"/>
      <c r="J12" s="9"/>
      <c r="K12" s="13" t="str">
        <f t="shared" si="1"/>
        <v/>
      </c>
      <c r="L12" s="13" t="str">
        <f t="shared" si="2"/>
        <v/>
      </c>
      <c r="M12" s="13" t="str">
        <f t="shared" si="3"/>
        <v/>
      </c>
      <c r="N12" s="13" t="str">
        <f t="shared" si="3"/>
        <v/>
      </c>
      <c r="O12" s="13" t="str">
        <f t="shared" si="3"/>
        <v/>
      </c>
      <c r="P12" s="13" t="str">
        <f t="shared" si="3"/>
        <v/>
      </c>
      <c r="R12" s="13" t="str">
        <f t="shared" si="4"/>
        <v/>
      </c>
      <c r="S12" s="13" t="str">
        <f t="shared" si="5"/>
        <v/>
      </c>
      <c r="T12" s="13" t="str">
        <f t="shared" ref="T12:W12" si="9">IF(AND($D12&lt;&gt;"",F12&lt;&gt;""),S12*(1+F12),"")</f>
        <v/>
      </c>
      <c r="U12" s="13" t="str">
        <f t="shared" si="9"/>
        <v/>
      </c>
      <c r="V12" s="13" t="str">
        <f t="shared" si="9"/>
        <v/>
      </c>
      <c r="W12" s="13" t="str">
        <f t="shared" si="9"/>
        <v/>
      </c>
    </row>
    <row r="13" spans="1:23">
      <c r="A13" s="3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3">
      <c r="A14" s="33"/>
      <c r="B14" s="24" t="s">
        <v>90</v>
      </c>
      <c r="C14" s="9"/>
      <c r="D14" s="14" t="s">
        <v>7</v>
      </c>
      <c r="E14" s="9" t="s">
        <v>126</v>
      </c>
      <c r="F14" s="14"/>
      <c r="G14" s="14"/>
      <c r="H14" s="14"/>
      <c r="I14" s="14"/>
      <c r="J14" s="14"/>
      <c r="K14" s="14" t="s">
        <v>9</v>
      </c>
      <c r="L14" s="9"/>
      <c r="M14" s="9"/>
      <c r="N14" s="9"/>
      <c r="O14" s="9"/>
      <c r="R14" t="s">
        <v>9</v>
      </c>
    </row>
    <row r="15" spans="1:23">
      <c r="A15" s="31"/>
      <c r="B15" s="9"/>
      <c r="C15" s="9"/>
      <c r="D15" s="14" t="s">
        <v>8</v>
      </c>
      <c r="E15" s="9" t="s">
        <v>84</v>
      </c>
      <c r="F15" s="14"/>
      <c r="G15" s="14"/>
      <c r="H15" s="14"/>
      <c r="I15" s="14"/>
      <c r="J15" s="14"/>
      <c r="K15" s="14" t="s">
        <v>10</v>
      </c>
      <c r="L15" s="9"/>
      <c r="M15" s="9"/>
      <c r="N15" s="9"/>
      <c r="O15" s="9"/>
      <c r="R15" t="s">
        <v>87</v>
      </c>
    </row>
    <row r="16" spans="1:2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3"/>
      <c r="Q16" s="33"/>
      <c r="R16" s="33"/>
      <c r="S16" s="33"/>
      <c r="T16" s="33"/>
      <c r="U16" s="33"/>
      <c r="V16" s="33"/>
      <c r="W16" s="33"/>
    </row>
    <row r="17" spans="1:17" ht="69" customHeight="1">
      <c r="A17" s="9"/>
      <c r="B17" s="9"/>
      <c r="C17" s="9"/>
      <c r="D17" s="9"/>
      <c r="E17" s="9"/>
      <c r="F17" s="9"/>
      <c r="G17" s="9"/>
      <c r="H17" s="9"/>
      <c r="I17" s="9"/>
    </row>
    <row r="18" spans="1:17" ht="49.15" customHeight="1">
      <c r="A18" s="35" t="s">
        <v>20</v>
      </c>
      <c r="B18" s="36"/>
      <c r="C18" s="36"/>
      <c r="D18" s="36"/>
      <c r="E18" s="36" t="s">
        <v>88</v>
      </c>
      <c r="F18" s="36"/>
      <c r="G18" s="36"/>
      <c r="H18" s="39"/>
      <c r="I18" s="39"/>
      <c r="J18" s="36"/>
      <c r="K18" s="59" t="s">
        <v>123</v>
      </c>
      <c r="L18" s="12">
        <v>0.495</v>
      </c>
      <c r="M18" s="38"/>
      <c r="N18" s="38"/>
      <c r="O18" s="59" t="s">
        <v>124</v>
      </c>
      <c r="P18" s="12">
        <v>0.37</v>
      </c>
      <c r="Q18" s="34"/>
    </row>
    <row r="19" spans="1:17" ht="21">
      <c r="A19" s="35"/>
      <c r="B19" s="9"/>
      <c r="C19" s="9"/>
      <c r="D19" s="9"/>
      <c r="E19" s="9"/>
      <c r="F19" s="9"/>
      <c r="G19" s="9"/>
      <c r="H19" s="15"/>
      <c r="I19" s="15"/>
      <c r="K19" s="9"/>
      <c r="L19" s="16"/>
      <c r="M19" s="9"/>
      <c r="N19" s="9"/>
      <c r="O19" s="9"/>
    </row>
    <row r="20" spans="1:17">
      <c r="A20" s="36"/>
      <c r="B20" s="9"/>
      <c r="C20" s="9"/>
      <c r="D20" s="9"/>
      <c r="E20" s="9" t="s">
        <v>91</v>
      </c>
      <c r="F20" s="9" t="s">
        <v>12</v>
      </c>
      <c r="G20" s="9"/>
      <c r="H20" s="9"/>
      <c r="I20" s="9"/>
      <c r="J20" s="9"/>
      <c r="K20" s="9"/>
      <c r="L20" s="9" t="s">
        <v>83</v>
      </c>
      <c r="M20" s="9"/>
      <c r="N20" s="9"/>
      <c r="O20" s="9"/>
    </row>
    <row r="21" spans="1:17">
      <c r="A21" s="36" t="s">
        <v>2</v>
      </c>
      <c r="B21" s="9"/>
      <c r="C21" s="9" t="s">
        <v>5</v>
      </c>
      <c r="D21" s="9" t="s">
        <v>58</v>
      </c>
      <c r="E21" s="9" t="s">
        <v>92</v>
      </c>
      <c r="F21" s="9" t="s">
        <v>14</v>
      </c>
      <c r="G21" s="9" t="s">
        <v>15</v>
      </c>
      <c r="H21" s="9" t="s">
        <v>16</v>
      </c>
      <c r="I21" s="9" t="s">
        <v>79</v>
      </c>
      <c r="J21" s="9"/>
      <c r="K21" s="9"/>
      <c r="L21" s="9" t="s">
        <v>11</v>
      </c>
      <c r="M21" s="9" t="s">
        <v>17</v>
      </c>
      <c r="N21" s="9" t="s">
        <v>18</v>
      </c>
      <c r="O21" s="9" t="s">
        <v>19</v>
      </c>
      <c r="P21" s="9" t="s">
        <v>80</v>
      </c>
    </row>
    <row r="22" spans="1:17">
      <c r="A22" s="36">
        <v>1</v>
      </c>
      <c r="B22" s="9"/>
      <c r="C22" s="5"/>
      <c r="D22" s="6"/>
      <c r="E22" s="5"/>
      <c r="F22" s="7">
        <v>0</v>
      </c>
      <c r="G22" s="7">
        <v>0</v>
      </c>
      <c r="H22" s="7">
        <v>0</v>
      </c>
      <c r="I22" s="7">
        <v>0</v>
      </c>
      <c r="J22" s="9"/>
      <c r="K22" s="9"/>
      <c r="L22" s="13" t="str">
        <f>IF(D22&lt;&gt;"",D22/12,"")</f>
        <v/>
      </c>
      <c r="M22" s="13" t="str">
        <f>IF(AND($D22&lt;&gt;"",F22&lt;&gt;""),L22*(1+F22),"")</f>
        <v/>
      </c>
      <c r="N22" s="13" t="str">
        <f>IF(AND($D22&lt;&gt;"",G22&lt;&gt;""),M22*(1+G22),"")</f>
        <v/>
      </c>
      <c r="O22" s="13" t="str">
        <f>IF(AND($D22&lt;&gt;"",H22&lt;&gt;""),N22*(1+H22),"")</f>
        <v/>
      </c>
      <c r="P22" s="13" t="str">
        <f t="shared" ref="P22:P26" si="10">IF(AND($D22&lt;&gt;"",I22&lt;&gt;""),O22*(1+I22),"")</f>
        <v/>
      </c>
    </row>
    <row r="23" spans="1:17">
      <c r="A23" s="36">
        <v>2</v>
      </c>
      <c r="B23" s="9"/>
      <c r="C23" s="5"/>
      <c r="D23" s="6"/>
      <c r="E23" s="5"/>
      <c r="F23" s="7">
        <v>0</v>
      </c>
      <c r="G23" s="7">
        <v>0</v>
      </c>
      <c r="H23" s="7">
        <v>0</v>
      </c>
      <c r="I23" s="7">
        <v>0</v>
      </c>
      <c r="J23" s="9"/>
      <c r="K23" s="9"/>
      <c r="L23" s="13" t="str">
        <f t="shared" ref="L23:L26" si="11">IF(D23&lt;&gt;"",D23/12,"")</f>
        <v/>
      </c>
      <c r="M23" s="13" t="str">
        <f t="shared" ref="M23:M26" si="12">IF(AND($D23&lt;&gt;"",F23&lt;&gt;""),L23*(1+F23),"")</f>
        <v/>
      </c>
      <c r="N23" s="13" t="str">
        <f t="shared" ref="N23:O26" si="13">IF(AND($D23&lt;&gt;"",G23&lt;&gt;""),M23*(1+G23),"")</f>
        <v/>
      </c>
      <c r="O23" s="13" t="str">
        <f t="shared" si="13"/>
        <v/>
      </c>
      <c r="P23" s="13" t="str">
        <f t="shared" si="10"/>
        <v/>
      </c>
    </row>
    <row r="24" spans="1:17">
      <c r="A24" s="36">
        <v>3</v>
      </c>
      <c r="B24" s="9"/>
      <c r="C24" s="5"/>
      <c r="D24" s="6"/>
      <c r="E24" s="5"/>
      <c r="F24" s="7"/>
      <c r="G24" s="7"/>
      <c r="H24" s="7"/>
      <c r="I24" s="7"/>
      <c r="J24" s="9"/>
      <c r="K24" s="9"/>
      <c r="L24" s="13" t="str">
        <f t="shared" si="11"/>
        <v/>
      </c>
      <c r="M24" s="13" t="str">
        <f t="shared" si="12"/>
        <v/>
      </c>
      <c r="N24" s="13" t="str">
        <f t="shared" si="13"/>
        <v/>
      </c>
      <c r="O24" s="13" t="str">
        <f t="shared" si="13"/>
        <v/>
      </c>
      <c r="P24" s="13" t="str">
        <f t="shared" si="10"/>
        <v/>
      </c>
    </row>
    <row r="25" spans="1:17">
      <c r="A25" s="36">
        <v>4</v>
      </c>
      <c r="B25" s="9"/>
      <c r="C25" s="5"/>
      <c r="D25" s="6"/>
      <c r="E25" s="5"/>
      <c r="F25" s="7"/>
      <c r="G25" s="7"/>
      <c r="H25" s="7"/>
      <c r="I25" s="7"/>
      <c r="J25" s="9"/>
      <c r="K25" s="9"/>
      <c r="L25" s="13" t="str">
        <f t="shared" si="11"/>
        <v/>
      </c>
      <c r="M25" s="13" t="str">
        <f t="shared" si="12"/>
        <v/>
      </c>
      <c r="N25" s="13" t="str">
        <f t="shared" si="13"/>
        <v/>
      </c>
      <c r="O25" s="13" t="str">
        <f t="shared" si="13"/>
        <v/>
      </c>
      <c r="P25" s="13" t="str">
        <f t="shared" si="10"/>
        <v/>
      </c>
    </row>
    <row r="26" spans="1:17">
      <c r="A26" s="36">
        <v>5</v>
      </c>
      <c r="B26" s="9"/>
      <c r="C26" s="5"/>
      <c r="D26" s="6"/>
      <c r="E26" s="5"/>
      <c r="F26" s="7"/>
      <c r="G26" s="7"/>
      <c r="H26" s="7"/>
      <c r="I26" s="7"/>
      <c r="J26" s="9"/>
      <c r="K26" s="9"/>
      <c r="L26" s="13" t="str">
        <f t="shared" si="11"/>
        <v/>
      </c>
      <c r="M26" s="13" t="str">
        <f t="shared" si="12"/>
        <v/>
      </c>
      <c r="N26" s="13" t="str">
        <f t="shared" si="13"/>
        <v/>
      </c>
      <c r="O26" s="13" t="str">
        <f t="shared" si="13"/>
        <v/>
      </c>
      <c r="P26" s="13" t="str">
        <f t="shared" si="10"/>
        <v/>
      </c>
    </row>
    <row r="27" spans="1:17">
      <c r="A27" s="3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7" ht="58.5" customHeight="1">
      <c r="A28" s="36"/>
      <c r="B28" s="24" t="s">
        <v>90</v>
      </c>
      <c r="C28" s="9"/>
      <c r="D28" s="62" t="s">
        <v>130</v>
      </c>
      <c r="E28" s="58" t="s">
        <v>120</v>
      </c>
      <c r="F28" s="61" t="s">
        <v>127</v>
      </c>
      <c r="G28" s="9"/>
      <c r="H28" s="9"/>
      <c r="I28" s="9"/>
      <c r="J28" s="9"/>
      <c r="K28" s="9"/>
      <c r="L28" s="14" t="s">
        <v>9</v>
      </c>
      <c r="M28" s="9"/>
      <c r="N28" s="9"/>
      <c r="O28" s="9"/>
    </row>
    <row r="29" spans="1:17" ht="69" customHeight="1">
      <c r="A29" s="36"/>
      <c r="B29" s="9"/>
      <c r="C29" s="9"/>
      <c r="D29" s="62" t="s">
        <v>131</v>
      </c>
      <c r="E29" s="62" t="s">
        <v>132</v>
      </c>
      <c r="F29" s="9"/>
      <c r="G29" s="9"/>
      <c r="H29" s="9"/>
      <c r="I29" s="9"/>
      <c r="J29" s="9"/>
      <c r="K29" s="9"/>
      <c r="L29" s="14" t="s">
        <v>59</v>
      </c>
      <c r="M29" s="9"/>
      <c r="N29" s="9"/>
      <c r="O29" s="9"/>
    </row>
    <row r="30" spans="1:17">
      <c r="A30" s="36"/>
      <c r="B30" s="36"/>
      <c r="C30" s="36"/>
      <c r="D30" s="36"/>
      <c r="E30" s="37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8"/>
      <c r="Q30" s="34"/>
    </row>
    <row r="31" spans="1:17">
      <c r="A31" s="9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7" ht="21">
      <c r="A32" s="41" t="s">
        <v>21</v>
      </c>
      <c r="B32" s="42"/>
      <c r="C32" s="42"/>
      <c r="D32" s="42"/>
      <c r="E32" s="42" t="s">
        <v>89</v>
      </c>
      <c r="F32" s="42"/>
      <c r="G32" s="42" t="s">
        <v>105</v>
      </c>
      <c r="H32" s="12">
        <v>0.09</v>
      </c>
      <c r="I32" s="44"/>
      <c r="J32" s="42"/>
      <c r="K32" s="42" t="s">
        <v>106</v>
      </c>
      <c r="L32" s="51" t="s">
        <v>107</v>
      </c>
      <c r="M32" s="42"/>
      <c r="N32" s="42"/>
      <c r="O32" s="42"/>
      <c r="P32" s="43"/>
      <c r="Q32" s="34"/>
    </row>
    <row r="33" spans="1:17">
      <c r="A33" s="42"/>
      <c r="B33" s="9"/>
      <c r="C33" s="9"/>
      <c r="D33" s="9"/>
      <c r="E33" s="9"/>
      <c r="F33" s="9"/>
      <c r="G33" s="9"/>
      <c r="H33" s="9"/>
      <c r="I33" s="9"/>
      <c r="J33" s="9"/>
      <c r="K33" s="9"/>
      <c r="L33" s="9" t="s">
        <v>22</v>
      </c>
      <c r="M33" s="9"/>
      <c r="N33" s="9"/>
      <c r="O33" s="9"/>
    </row>
    <row r="34" spans="1:17">
      <c r="A34" s="42"/>
      <c r="B34" s="9"/>
      <c r="C34" s="9"/>
      <c r="D34" s="9" t="s">
        <v>28</v>
      </c>
      <c r="E34" s="9"/>
      <c r="F34" s="9"/>
      <c r="G34" s="9"/>
      <c r="H34" s="9"/>
      <c r="I34" s="9"/>
      <c r="J34" s="9"/>
      <c r="K34" s="9"/>
      <c r="L34" s="9" t="s">
        <v>11</v>
      </c>
      <c r="M34" s="9" t="s">
        <v>17</v>
      </c>
      <c r="N34" s="9" t="s">
        <v>18</v>
      </c>
      <c r="O34" s="9" t="s">
        <v>19</v>
      </c>
      <c r="P34" s="9" t="s">
        <v>80</v>
      </c>
    </row>
    <row r="35" spans="1:17">
      <c r="A35" s="42"/>
      <c r="B35" s="9"/>
      <c r="C35" s="9"/>
      <c r="D35" s="6"/>
      <c r="E35" s="9"/>
      <c r="F35" s="9"/>
      <c r="G35" s="9"/>
      <c r="H35" s="9"/>
      <c r="I35" s="9"/>
      <c r="J35" s="9"/>
      <c r="K35" s="9"/>
      <c r="L35" s="13" t="str">
        <f>IF(D35&lt;&gt;"",D35,"")</f>
        <v/>
      </c>
      <c r="M35" s="13" t="str">
        <f>IF($D35&lt;&gt;"",L35+200,"")</f>
        <v/>
      </c>
      <c r="N35" s="13" t="str">
        <f t="shared" ref="N35:P35" si="14">IF($D35&lt;&gt;"",M35+200,"")</f>
        <v/>
      </c>
      <c r="O35" s="13" t="str">
        <f t="shared" si="14"/>
        <v/>
      </c>
      <c r="P35" s="13" t="str">
        <f t="shared" si="14"/>
        <v/>
      </c>
    </row>
    <row r="36" spans="1:17">
      <c r="A36" s="4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7">
      <c r="A37" s="42"/>
      <c r="B37" s="9"/>
      <c r="C37" s="9"/>
      <c r="D37" s="40" t="s">
        <v>129</v>
      </c>
      <c r="E37" s="9"/>
      <c r="F37" s="9"/>
      <c r="G37" s="9"/>
      <c r="H37" s="9"/>
      <c r="I37" s="9"/>
      <c r="J37" s="9"/>
      <c r="K37" s="9"/>
      <c r="L37" s="14" t="s">
        <v>23</v>
      </c>
      <c r="M37" s="9"/>
      <c r="N37" s="9"/>
      <c r="O37" s="9"/>
    </row>
    <row r="38" spans="1:17">
      <c r="A38" s="42"/>
      <c r="B38" s="9"/>
      <c r="C38" s="9"/>
      <c r="D38" s="40"/>
      <c r="E38" s="9"/>
      <c r="F38" s="9"/>
      <c r="G38" s="9"/>
      <c r="H38" s="9"/>
      <c r="I38" s="9"/>
      <c r="J38" s="9"/>
      <c r="K38" s="9"/>
      <c r="L38" s="14"/>
      <c r="M38" s="9"/>
      <c r="N38" s="9"/>
      <c r="O38" s="9"/>
    </row>
    <row r="39" spans="1:17">
      <c r="A39" s="42"/>
      <c r="B39" s="9"/>
      <c r="C39" s="9"/>
      <c r="D39" s="40" t="s">
        <v>128</v>
      </c>
      <c r="E39" s="9"/>
      <c r="F39" s="9"/>
      <c r="G39" s="9"/>
      <c r="H39" s="9"/>
      <c r="I39" s="9"/>
      <c r="J39" s="9"/>
      <c r="K39" s="9"/>
      <c r="L39" s="14"/>
      <c r="M39" s="9"/>
      <c r="N39" s="9"/>
      <c r="O39" s="9"/>
    </row>
    <row r="40" spans="1:17">
      <c r="A40" s="42"/>
      <c r="B40" s="9"/>
      <c r="C40" s="9"/>
      <c r="D40" s="53"/>
      <c r="E40" s="9"/>
      <c r="F40" s="9"/>
      <c r="G40" s="9"/>
      <c r="H40" s="9"/>
      <c r="I40" s="9"/>
      <c r="J40" s="9"/>
      <c r="K40" s="9"/>
      <c r="L40" s="14"/>
      <c r="M40" s="9"/>
      <c r="N40" s="9"/>
      <c r="O40" s="9"/>
    </row>
    <row r="41" spans="1:17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3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topLeftCell="A7" workbookViewId="0">
      <selection activeCell="B25" sqref="B25"/>
    </sheetView>
  </sheetViews>
  <sheetFormatPr defaultColWidth="11" defaultRowHeight="15.75"/>
  <cols>
    <col min="1" max="1" width="38.75" customWidth="1"/>
    <col min="2" max="2" width="19.75" customWidth="1"/>
    <col min="3" max="3" width="13.25" customWidth="1"/>
    <col min="4" max="5" width="16.75" customWidth="1"/>
    <col min="6" max="6" width="18.87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29</v>
      </c>
      <c r="B1" s="45" t="str">
        <f>IF(SalaryWksht!C2&lt;&gt;"",SalaryWksht!C2,"")</f>
        <v/>
      </c>
      <c r="C1" s="9" t="s">
        <v>93</v>
      </c>
      <c r="D1" s="45" t="str">
        <f>IF(SalaryWksht!C2&lt;&gt;"",DATE(YEAR(B1)+1,MONTH(B1),DAY(B1))-1,"")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18.75">
      <c r="A6" s="20" t="s">
        <v>1</v>
      </c>
      <c r="B6" s="9"/>
      <c r="C6" s="9"/>
      <c r="D6" s="47"/>
      <c r="E6" s="9"/>
      <c r="F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 t="s">
        <v>27</v>
      </c>
      <c r="K8" s="9"/>
    </row>
    <row r="9" spans="1:15" ht="22.15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IF(AND($A9&lt;&gt;"",INT($A9)=$A9,$A9&gt;0,$A9&lt;6,$F9=""),IF($C9&gt;0,OFFSET(SalaryWksht!$S$7,$A9,0),OFFSET(SalaryWksht!$L$7,$A9,0)),"")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IF(OR(AND(C9&gt;0,D9&gt;0),AND(C9&gt;0,E9&gt;0),AND(D9&gt;0,E9&gt;0)),"ERROR: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IF(AND($A10&lt;&gt;"",INT($A10)=$A10,$A10&gt;0,$A10&lt;6,$F10=""),IF($C10&gt;0,OFFSET(SalaryWksht!$S$7,$A10,0),OFFSET(SalaryWksht!$L$7,$A10,0)),"")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IF(AND($A11&lt;&gt;"",INT($A11)=$A11,$A11&gt;0,$A11&lt;6,$F11=""),IF($C11&gt;0,OFFSET(SalaryWksht!$S$7,$A11,0),OFFSET(SalaryWksht!$L$7,$A11,0)),"")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IF(AND($A12&lt;&gt;"",INT($A12)=$A12,$A12&gt;0,$A12&lt;6,$F12=""),IF($C12&gt;0,OFFSET(SalaryWksht!$S$7,$A12,0),OFFSET(SalaryWksht!$L$7,$A12,0)),"")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IF(AND($A13&lt;&gt;"",INT($A13)=$A13,$A13&gt;0,$A13&lt;6,$F13=""),IF($C13&gt;0,OFFSET(SalaryWksht!$S$7,$A13,0),OFFSET(SalaryWksht!$L$7,$A13,0)),"")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.75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IF(AND($A19&lt;&gt;"",INT($A19)=$A19,$A19&gt;0,$A19&lt;6,$F19=""),OFFSET(SalaryWksht!L$21,$A19,0),"")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IF(AND($A20&lt;&gt;"",INT($A20)=$A20,$A20&gt;0,$A20&lt;6,$F20=""),OFFSET(SalaryWksht!L$21,$A20,0),"")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IF(AND($A21&lt;&gt;"",INT($A21)=$A21,$A21&gt;0,$A21&lt;6,$F21=""),OFFSET(SalaryWksht!L$21,$A21,0),"")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IF(AND($A22&lt;&gt;"",INT($A22)=$A22,$A22&gt;0,$A22&lt;6,$F22=""),OFFSET(SalaryWksht!L$21,$A22,0),"")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IF(AND($A23&lt;&gt;"",INT($A23)=$A23,$A23&gt;0,$A23&lt;6,$F23=""),OFFSET(SalaryWksht!L$21,$A23,0),"")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IF(D29&gt;0,SalaryWksht!D35,"")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4" t="s">
        <v>117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 r:id="rId1"/>
  <ignoredErrors>
    <ignoredError sqref="C41:C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1"/>
  <sheetViews>
    <sheetView topLeftCell="A19" workbookViewId="0">
      <selection activeCell="B25" sqref="B25"/>
    </sheetView>
  </sheetViews>
  <sheetFormatPr defaultColWidth="11" defaultRowHeight="15.75"/>
  <cols>
    <col min="1" max="1" width="38.75" customWidth="1"/>
    <col min="2" max="2" width="19.75" customWidth="1"/>
    <col min="3" max="3" width="13.25" customWidth="1"/>
    <col min="4" max="5" width="16.75" customWidth="1"/>
    <col min="6" max="6" width="18.87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74</v>
      </c>
      <c r="B1" s="45" t="str">
        <f>IF(SalaryWksht!C2&lt;&gt;"",DATE(YEAR('Yr1'!B1)+1,MONTH('Yr1'!B1),DAY('Yr1'!B1)),"")</f>
        <v/>
      </c>
      <c r="C1" s="9"/>
      <c r="D1" s="45" t="str">
        <f>IF(SalaryWksht!C2&lt;&gt;"",DATE(YEAR('Yr1'!D1)+1,MONTH('Yr1'!D1),DAY('Yr1'!D1)),"")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 t="s">
        <v>27</v>
      </c>
      <c r="K8" s="9"/>
    </row>
    <row r="9" spans="1:15" ht="22.15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IF(AND($A9&lt;&gt;"",INT($A9)=$A9,$A9&gt;0,$A9&lt;6,$F9=""),IF($C9&gt;0,OFFSET(SalaryWksht!$T$7,$A9,0),OFFSET(SalaryWksht!$M$7,$A9,0)),"")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IF(AND($A10&lt;&gt;"",INT($A10)=$A10,$A10&gt;0,$A10&lt;6,$F10=""),IF($C10&gt;0,OFFSET(SalaryWksht!$T$7,$A10,0),OFFSET(SalaryWksht!$M$7,$A10,0)),"")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IF(AND($A11&lt;&gt;"",INT($A11)=$A11,$A11&gt;0,$A11&lt;6,$F11=""),IF($C11&gt;0,OFFSET(SalaryWksht!$T$7,$A11,0),OFFSET(SalaryWksht!$M$7,$A11,0)),"")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IF(AND($A12&lt;&gt;"",INT($A12)=$A12,$A12&gt;0,$A12&lt;6,$F12=""),IF($C12&gt;0,OFFSET(SalaryWksht!$T$7,$A12,0),OFFSET(SalaryWksht!$M$7,$A12,0)),"")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IF(AND($A13&lt;&gt;"",INT($A13)=$A13,$A13&gt;0,$A13&lt;6,$F13=""),IF($C13&gt;0,OFFSET(SalaryWksht!$T$7,$A13,0),OFFSET(SalaryWksht!$M$7,$A13,0)),"")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.75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>
        <v>1</v>
      </c>
      <c r="B19" s="21">
        <f ca="1">IF(AND(A19&lt;&gt;"",INT(A19)=A19,A19&gt;0,A19&lt;6),OFFSET(SalaryWksht!C$21,A19,0),"")</f>
        <v>0</v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>Fill in months</v>
      </c>
      <c r="G19" s="13" t="str">
        <f ca="1">IF(AND($A19&lt;&gt;"",INT($A19)=$A19,$A19&gt;0,$A19&lt;6,$F19=""),OFFSET(SalaryWksht!M$21,$A19,0),"")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IF(AND($A20&lt;&gt;"",INT($A20)=$A20,$A20&gt;0,$A20&lt;6,$F20=""),OFFSET(SalaryWksht!M$21,$A20,0),"")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IF(AND($A21&lt;&gt;"",INT($A21)=$A21,$A21&gt;0,$A21&lt;6,$F21=""),OFFSET(SalaryWksht!M$21,$A21,0),"")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IF(AND($A22&lt;&gt;"",INT($A22)=$A22,$A22&gt;0,$A22&lt;6,$F22=""),OFFSET(SalaryWksht!M$21,$A22,0),"")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IF(AND($A23&lt;&gt;"",INT($A23)=$A23,$A23&gt;0,$A23&lt;6,$F23=""),OFFSET(SalaryWksht!M$21,$A23,0),"")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IF(D29&gt;0,SalaryWksht!M35,"")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>
        <f ca="1">B19</f>
        <v>0</v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2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2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2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2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2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2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ignoredErrors>
    <ignoredError sqref="C41:C4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B25" sqref="B25"/>
    </sheetView>
  </sheetViews>
  <sheetFormatPr defaultColWidth="11" defaultRowHeight="15.75"/>
  <cols>
    <col min="1" max="1" width="38.75" customWidth="1"/>
    <col min="2" max="2" width="19.75" customWidth="1"/>
    <col min="3" max="3" width="13.25" customWidth="1"/>
    <col min="4" max="5" width="16.75" customWidth="1"/>
    <col min="6" max="6" width="18.87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75</v>
      </c>
      <c r="B1" s="45" t="str">
        <f>IF(SalaryWksht!C2&lt;&gt;"",DATE(YEAR('Yr2'!B1)+1,MONTH('Yr2'!B1),DAY('Yr2'!B1)),"")</f>
        <v/>
      </c>
      <c r="C1" s="9"/>
      <c r="D1" s="45" t="str">
        <f>IF(SalaryWksht!C2&lt;&gt;"",DATE(YEAR('Yr2'!D1)+1,MONTH('Yr2'!D1),DAY('Yr2'!D1)),"")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15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IF(AND($A9&lt;&gt;"",INT($A9)=$A9,$A9&gt;0,$A9&lt;6,$F9=""),IF($C9&gt;0,OFFSET(SalaryWksht!$U$7,$A9,0),OFFSET(SalaryWksht!$N$7,$A9,0)),"")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IF(AND($A10&lt;&gt;"",INT($A10)=$A10,$A10&gt;0,$A10&lt;6,$F10=""),IF($C10&gt;0,OFFSET(SalaryWksht!$U$7,$A10,0),OFFSET(SalaryWksht!$N$7,$A10,0)),"")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IF(AND($A11&lt;&gt;"",INT($A11)=$A11,$A11&gt;0,$A11&lt;6,$F11=""),IF($C11&gt;0,OFFSET(SalaryWksht!$U$7,$A11,0),OFFSET(SalaryWksht!$N$7,$A11,0)),"")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IF(AND($A12&lt;&gt;"",INT($A12)=$A12,$A12&gt;0,$A12&lt;6,$F12=""),IF($C12&gt;0,OFFSET(SalaryWksht!$U$7,$A12,0),OFFSET(SalaryWksht!$N$7,$A12,0)),"")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IF(AND($A13&lt;&gt;"",INT($A13)=$A13,$A13&gt;0,$A13&lt;6,$F13=""),IF($C13&gt;0,OFFSET(SalaryWksht!$U$7,$A13,0),OFFSET(SalaryWksht!$N$7,$A13,0)),"")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.75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IF(AND($A19&lt;&gt;"",INT($A19)=$A19,$A19&gt;0,$A19&lt;6,$F19=""),OFFSET(SalaryWksht!N$21,$A19,0),"")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IF(AND($A20&lt;&gt;"",INT($A20)=$A20,$A20&gt;0,$A20&lt;6,$F20=""),OFFSET(SalaryWksht!N$21,$A20,0),"")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IF(AND($A21&lt;&gt;"",INT($A21)=$A21,$A21&gt;0,$A21&lt;6,$F21=""),OFFSET(SalaryWksht!N$21,$A21,0),"")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IF(AND($A22&lt;&gt;"",INT($A22)=$A22,$A22&gt;0,$A22&lt;6,$F22=""),OFFSET(SalaryWksht!N$21,$A22,0),"")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IF(AND($A23&lt;&gt;"",INT($A23)=$A23,$A23&gt;0,$A23&lt;6,$F23=""),OFFSET(SalaryWksht!N$21,$A23,0),"")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IF(D29&gt;0,SalaryWksht!N35,"")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" customHeight="1">
      <c r="B31" s="52" t="s">
        <v>110</v>
      </c>
      <c r="C31" s="52" t="s">
        <v>111</v>
      </c>
      <c r="D31" s="56" t="s">
        <v>121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2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2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2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2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2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B1" workbookViewId="0">
      <selection activeCell="B25" sqref="B25"/>
    </sheetView>
  </sheetViews>
  <sheetFormatPr defaultColWidth="11" defaultRowHeight="15.75"/>
  <cols>
    <col min="1" max="1" width="38.75" customWidth="1"/>
    <col min="2" max="2" width="19.75" customWidth="1"/>
    <col min="3" max="3" width="13.25" customWidth="1"/>
    <col min="4" max="5" width="16.75" customWidth="1"/>
    <col min="6" max="6" width="19.2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76</v>
      </c>
      <c r="B1" s="45" t="str">
        <f>IF(SalaryWksht!C2&lt;&gt;"",DATE(YEAR('Yr3'!B1)+1,MONTH('Yr3'!B1),DAY('Yr3'!B1)),"")</f>
        <v/>
      </c>
      <c r="C1" s="9"/>
      <c r="D1" s="45" t="str">
        <f>IF(SalaryWksht!C2&lt;&gt;"",DATE(YEAR('Yr3'!D1)+1,MONTH('Yr3'!D1),DAY('Yr3'!D1)),"")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15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IF(AND($A9&lt;&gt;"",INT($A9)=$A9,$A9&gt;0,$A9&lt;6,$F9=""),IF($C9&gt;0,OFFSET(SalaryWksht!$V$7,$A9,0),OFFSET(SalaryWksht!$O$7,$A9,0)),"")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IF(AND($A10&lt;&gt;"",INT($A10)=$A10,$A10&gt;0,$A10&lt;6,$F10=""),IF($C10&gt;0,OFFSET(SalaryWksht!$V$7,$A10,0),OFFSET(SalaryWksht!$O$7,$A10,0)),"")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IF(AND($A11&lt;&gt;"",INT($A11)=$A11,$A11&gt;0,$A11&lt;6,$F11=""),IF($C11&gt;0,OFFSET(SalaryWksht!$V$7,$A11,0),OFFSET(SalaryWksht!$O$7,$A11,0)),"")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IF(AND($A12&lt;&gt;"",INT($A12)=$A12,$A12&gt;0,$A12&lt;6,$F12=""),IF($C12&gt;0,OFFSET(SalaryWksht!$V$7,$A12,0),OFFSET(SalaryWksht!$O$7,$A12,0)),"")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IF(AND($A13&lt;&gt;"",INT($A13)=$A13,$A13&gt;0,$A13&lt;6,$F13=""),IF($C13&gt;0,OFFSET(SalaryWksht!$V$7,$A13,0),OFFSET(SalaryWksht!$O$7,$A13,0)),"")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.75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IF(AND($A19&lt;&gt;"",INT($A19)=$A19,$A19&gt;0,$A19&lt;6,$F19=""),OFFSET(SalaryWksht!O$21,$A19,0),"")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IF(AND($A20&lt;&gt;"",INT($A20)=$A20,$A20&gt;0,$A20&lt;6,$F20=""),OFFSET(SalaryWksht!O$21,$A20,0),"")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IF(AND($A21&lt;&gt;"",INT($A21)=$A21,$A21&gt;0,$A21&lt;6,$F21=""),OFFSET(SalaryWksht!O$21,$A21,0),"")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IF(AND($A22&lt;&gt;"",INT($A22)=$A22,$A22&gt;0,$A22&lt;6,$F22=""),OFFSET(SalaryWksht!O$21,$A22,0),"")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IF(AND($A23&lt;&gt;"",INT($A23)=$A23,$A23&gt;0,$A23&lt;6,$F23=""),OFFSET(SalaryWksht!O$21,$A23,0),"")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IF(D29&gt;0,SalaryWksht!O35,"")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" customHeight="1">
      <c r="A31" s="9"/>
      <c r="B31" s="52" t="s">
        <v>110</v>
      </c>
      <c r="C31" s="52" t="s">
        <v>111</v>
      </c>
      <c r="D31" s="56" t="s">
        <v>119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A32" s="9"/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topLeftCell="B25" workbookViewId="0">
      <selection activeCell="B25" sqref="B25"/>
    </sheetView>
  </sheetViews>
  <sheetFormatPr defaultColWidth="11" defaultRowHeight="15.75"/>
  <cols>
    <col min="1" max="1" width="38.75" customWidth="1"/>
    <col min="2" max="2" width="19.75" customWidth="1"/>
    <col min="3" max="3" width="13.25" customWidth="1"/>
    <col min="4" max="5" width="16.75" customWidth="1"/>
    <col min="6" max="6" width="19.7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81</v>
      </c>
      <c r="B1" s="45" t="str">
        <f>IF(SalaryWksht!C2&lt;&gt;"",DATE(YEAR('Yr4'!B1)+1,MONTH('Yr4'!B1),DAY('Yr4'!B1)),"")</f>
        <v/>
      </c>
      <c r="C1" s="9"/>
      <c r="D1" s="45" t="str">
        <f>IF(SalaryWksht!C2&lt;&gt;"",DATE(YEAR('Yr4'!D1)+1,MONTH('Yr4'!D1),DAY('Yr4'!D1)),"")</f>
        <v/>
      </c>
      <c r="E1" s="11" t="s">
        <v>3</v>
      </c>
      <c r="F1" s="9"/>
      <c r="G1" s="9"/>
      <c r="H1" s="9"/>
      <c r="I1" s="9"/>
      <c r="J1" s="11" t="s">
        <v>26</v>
      </c>
      <c r="K1" s="9"/>
    </row>
    <row r="2" spans="1:15" ht="21">
      <c r="A2" s="11" t="s">
        <v>94</v>
      </c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48" t="s">
        <v>100</v>
      </c>
      <c r="D7" s="9"/>
      <c r="E7" s="9"/>
      <c r="F7" s="9" t="s">
        <v>73</v>
      </c>
      <c r="G7" s="9"/>
      <c r="H7" s="9"/>
      <c r="I7" s="9"/>
      <c r="J7" s="9"/>
      <c r="K7" s="9"/>
    </row>
    <row r="8" spans="1:15">
      <c r="A8" s="9" t="s">
        <v>24</v>
      </c>
      <c r="B8" s="9" t="s">
        <v>4</v>
      </c>
      <c r="C8" s="9" t="s">
        <v>97</v>
      </c>
      <c r="D8" s="9" t="s">
        <v>98</v>
      </c>
      <c r="E8" s="9" t="s">
        <v>99</v>
      </c>
      <c r="F8" s="9" t="s">
        <v>56</v>
      </c>
      <c r="G8" s="9" t="s">
        <v>95</v>
      </c>
      <c r="H8" s="9"/>
      <c r="I8" s="9"/>
      <c r="J8" s="9"/>
      <c r="K8" s="9"/>
    </row>
    <row r="9" spans="1:15" ht="22.15" customHeight="1">
      <c r="A9" s="5"/>
      <c r="B9" s="21" t="str">
        <f ca="1">IF(AND(A9&lt;&gt;"",INT(A9)=A9,A9&gt;0,A9&lt;6),OFFSET(SalaryWksht!B$7,A9,0),"")</f>
        <v/>
      </c>
      <c r="C9" s="5"/>
      <c r="D9" s="5"/>
      <c r="E9" s="5"/>
      <c r="F9" s="22" t="str">
        <f>IF(OR(AND(C9&gt;0,D9&gt;0),AND(C9&gt;0,E9&gt;0),AND(D9&gt;0,E9&gt;0)),"Multiple month types",IF(AND(A9&lt;&gt;"",C9^2+D9^2+E9^2=0),"Fill in months",""))</f>
        <v/>
      </c>
      <c r="G9" s="13" t="str">
        <f ca="1">IF(AND($A9&lt;&gt;"",INT($A9)=$A9,$A9&gt;0,$A9&lt;6,$F9=""),IF($C9&gt;0,OFFSET(SalaryWksht!$W$7,$A9,0),OFFSET(SalaryWksht!$P$7,$A9,0)),"")</f>
        <v/>
      </c>
      <c r="H9" s="9"/>
      <c r="I9" s="9"/>
      <c r="J9" s="13" t="str">
        <f>IF(AND(A9&lt;&gt;"",F9=""),MAX(C9:E9)*G9,"")</f>
        <v/>
      </c>
      <c r="K9" s="9"/>
      <c r="O9" s="1" t="str">
        <f>IF(OR(AND(D9&gt;0,E9&gt;0),AND(D9&gt;0,F9&gt;0),AND(E9&gt;0,F9&gt;0)),"ERROR: multiple month types input","")</f>
        <v/>
      </c>
    </row>
    <row r="10" spans="1:15" ht="21">
      <c r="A10" s="5"/>
      <c r="B10" s="21" t="str">
        <f ca="1">IF(AND(A10&lt;&gt;"",INT(A10)=A10,A10&gt;0,A10&lt;6),OFFSET(SalaryWksht!B$7,A10,0),"")</f>
        <v/>
      </c>
      <c r="C10" s="5"/>
      <c r="D10" s="5"/>
      <c r="E10" s="5"/>
      <c r="F10" s="22" t="str">
        <f>IF(OR(AND(C10&gt;0,D10&gt;0),AND(C10&gt;0,E10&gt;0),AND(D10&gt;0,E10&gt;0)),"ERROR multiple month types",IF(AND(A10&lt;&gt;"",C10^2+D10^2+E10^2=0),"Fill in months",""))</f>
        <v/>
      </c>
      <c r="G10" s="13" t="str">
        <f ca="1">IF(AND($A10&lt;&gt;"",INT($A10)=$A10,$A10&gt;0,$A10&lt;6,$F10=""),IF($C10&gt;0,OFFSET(SalaryWksht!$W$7,$A10,0),OFFSET(SalaryWksht!$P$7,$A10,0)),"")</f>
        <v/>
      </c>
      <c r="H10" s="9"/>
      <c r="I10" s="9"/>
      <c r="J10" s="13" t="str">
        <f t="shared" ref="J10:J13" si="0">IF(AND(A10&lt;&gt;"",F10=""),MAX(C10:E10)*G10,"")</f>
        <v/>
      </c>
      <c r="K10" s="9"/>
    </row>
    <row r="11" spans="1:15" ht="21">
      <c r="A11" s="5"/>
      <c r="B11" s="21" t="str">
        <f ca="1">IF(AND(A11&lt;&gt;"",INT(A11)=A11,A11&gt;0,A11&lt;6),OFFSET(SalaryWksht!B$7,A11,0),"")</f>
        <v/>
      </c>
      <c r="C11" s="5"/>
      <c r="D11" s="5"/>
      <c r="E11" s="5"/>
      <c r="F11" s="22" t="str">
        <f>IF(OR(AND(C11&gt;0,D11&gt;0),AND(C11&gt;0,E11&gt;0),AND(D11&gt;0,E11&gt;0)),"ERROR multiple month types",IF(AND(A11&lt;&gt;"",C11^2+D11^2+E11^2=0),"Fill in months",""))</f>
        <v/>
      </c>
      <c r="G11" s="13" t="str">
        <f ca="1">IF(AND($A11&lt;&gt;"",INT($A11)=$A11,$A11&gt;0,$A11&lt;6,$F11=""),IF($C11&gt;0,OFFSET(SalaryWksht!$W$7,$A11,0),OFFSET(SalaryWksht!$P$7,$A11,0)),"")</f>
        <v/>
      </c>
      <c r="H11" s="9"/>
      <c r="I11" s="9"/>
      <c r="J11" s="13" t="str">
        <f t="shared" si="0"/>
        <v/>
      </c>
      <c r="K11" s="9"/>
    </row>
    <row r="12" spans="1:15" ht="21">
      <c r="A12" s="5"/>
      <c r="B12" s="21" t="str">
        <f ca="1">IF(AND(A12&lt;&gt;"",INT(A12)=A12,A12&gt;0,A12&lt;6),OFFSET(SalaryWksht!B$7,A12,0),"")</f>
        <v/>
      </c>
      <c r="C12" s="5"/>
      <c r="D12" s="5"/>
      <c r="E12" s="5"/>
      <c r="F12" s="22" t="str">
        <f>IF(OR(AND(C12&gt;0,D12&gt;0),AND(C12&gt;0,E12&gt;0),AND(D12&gt;0,E12&gt;0)),"ERROR multiple month types",IF(AND(A12&lt;&gt;"",C12^2+D12^2+E12^2=0),"Fill in months",""))</f>
        <v/>
      </c>
      <c r="G12" s="13" t="str">
        <f ca="1">IF(AND($A12&lt;&gt;"",INT($A12)=$A12,$A12&gt;0,$A12&lt;6,$F12=""),IF($C12&gt;0,OFFSET(SalaryWksht!$W$7,$A12,0),OFFSET(SalaryWksht!$P$7,$A12,0)),"")</f>
        <v/>
      </c>
      <c r="H12" s="9"/>
      <c r="I12" s="9"/>
      <c r="J12" s="13" t="str">
        <f t="shared" si="0"/>
        <v/>
      </c>
      <c r="K12" s="9"/>
    </row>
    <row r="13" spans="1:15" ht="21">
      <c r="A13" s="5"/>
      <c r="B13" s="21" t="str">
        <f ca="1">IF(AND(A13&lt;&gt;"",INT(A13)=A13,A13&gt;0,A13&lt;6),OFFSET(SalaryWksht!B$7,A13,0),"")</f>
        <v/>
      </c>
      <c r="C13" s="5"/>
      <c r="D13" s="5"/>
      <c r="E13" s="5"/>
      <c r="F13" s="22" t="str">
        <f>IF(OR(AND(C13&gt;0,D13&gt;0),AND(C13&gt;0,E13&gt;0),AND(D13&gt;0,E13&gt;0)),"ERROR multiple month types",IF(AND(A13&lt;&gt;"",C13^2+D13^2+E13^2=0),"Fill in months",""))</f>
        <v/>
      </c>
      <c r="G13" s="13" t="str">
        <f ca="1">IF(AND($A13&lt;&gt;"",INT($A13)=$A13,$A13&gt;0,$A13&lt;6,$F13=""),IF($C13&gt;0,OFFSET(SalaryWksht!$W$7,$A13,0),OFFSET(SalaryWksht!$P$7,$A13,0)),"")</f>
        <v/>
      </c>
      <c r="H13" s="9"/>
      <c r="I13" s="9"/>
      <c r="J13" s="13" t="str">
        <f t="shared" si="0"/>
        <v/>
      </c>
      <c r="K13" s="9"/>
    </row>
    <row r="14" spans="1:15">
      <c r="A14" s="9"/>
      <c r="B14" s="9"/>
      <c r="C14" s="9" t="s">
        <v>103</v>
      </c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IF(OR(J9&lt;&gt;"",J10&lt;&gt;"",J11&lt;&gt;"",J12&lt;&gt;"",J13&lt;&gt;""),SUM(J9:J13),0)</f>
        <v>0</v>
      </c>
      <c r="K15" s="9" t="s">
        <v>64</v>
      </c>
    </row>
    <row r="16" spans="1:15" ht="18.75">
      <c r="A16" s="20" t="s">
        <v>65</v>
      </c>
      <c r="B16" s="9"/>
      <c r="C16" s="9"/>
      <c r="D16" s="48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48"/>
      <c r="E17" s="9"/>
      <c r="F17" s="9" t="s">
        <v>73</v>
      </c>
      <c r="G17" s="9"/>
      <c r="H17" s="9"/>
      <c r="I17" s="9"/>
      <c r="J17" s="9"/>
      <c r="K17" s="9"/>
    </row>
    <row r="18" spans="1:11">
      <c r="A18" s="9" t="s">
        <v>24</v>
      </c>
      <c r="B18" s="9" t="s">
        <v>5</v>
      </c>
      <c r="C18" s="9" t="s">
        <v>96</v>
      </c>
      <c r="D18" s="9"/>
      <c r="E18" s="9" t="s">
        <v>125</v>
      </c>
      <c r="F18" s="9" t="s">
        <v>56</v>
      </c>
      <c r="G18" s="9" t="s">
        <v>95</v>
      </c>
      <c r="H18" s="9"/>
      <c r="I18" s="9"/>
      <c r="J18" s="9" t="s">
        <v>27</v>
      </c>
      <c r="K18" s="9"/>
    </row>
    <row r="19" spans="1:11" ht="21">
      <c r="A19" s="5"/>
      <c r="B19" s="21" t="str">
        <f ca="1">IF(AND(A19&lt;&gt;"",INT(A19)=A19,A19&gt;0,A19&lt;6),OFFSET(SalaryWksht!C$21,A19,0),"")</f>
        <v/>
      </c>
      <c r="C19" s="23" t="str">
        <f ca="1">IF(AND($A19&lt;&gt;"",INT($A19)=$A19,$A19&gt;0,$A19&lt;6),IF(OFFSET(SalaryWksht!E$21,$A19,0)=0,"",OFFSET(SalaryWksht!E$21,$A19,0)),"")</f>
        <v/>
      </c>
      <c r="D19" s="46"/>
      <c r="E19" s="5"/>
      <c r="F19" s="22" t="str">
        <f>IF(AND(D19&gt;0,E19&gt;0),"Multiple month types",IF(AND(A19&lt;&gt;"",D19^2+E19^2=0),"Fill in months",""))</f>
        <v/>
      </c>
      <c r="G19" s="13" t="str">
        <f ca="1">IF(AND($A19&lt;&gt;"",INT($A19)=$A19,$A19&gt;0,$A19&lt;6,$F19=""),OFFSET(SalaryWksht!P$21,$A19,0),"")</f>
        <v/>
      </c>
      <c r="H19" s="9"/>
      <c r="I19" s="9"/>
      <c r="J19" s="13" t="str">
        <f ca="1">IF(AND(A19&lt;&gt;"",G19&lt;&gt;""),(D19+E19)*G19,"")</f>
        <v/>
      </c>
      <c r="K19" s="9"/>
    </row>
    <row r="20" spans="1:11" ht="21">
      <c r="A20" s="5"/>
      <c r="B20" s="21" t="str">
        <f ca="1">IF(AND(A20&lt;&gt;"",INT(A20)=A20,A20&gt;0,A20&lt;6),OFFSET(SalaryWksht!C$21,A20,0),"")</f>
        <v/>
      </c>
      <c r="C20" s="23" t="str">
        <f ca="1">IF(AND($A20&lt;&gt;"",INT($A20)=$A20,$A20&gt;0,$A20&lt;6),IF(OFFSET(SalaryWksht!E$21,$A20,0)=0,"",OFFSET(SalaryWksht!E$21,$A20,0)),"")</f>
        <v/>
      </c>
      <c r="D20" s="46"/>
      <c r="E20" s="5"/>
      <c r="F20" s="22" t="str">
        <f t="shared" ref="F20:F23" si="1">IF(AND(D20&gt;0,E20&gt;0),"Multiple month types",IF(AND(A20&lt;&gt;"",D20^2+E20^2=0),"Fill in months",""))</f>
        <v/>
      </c>
      <c r="G20" s="13" t="str">
        <f ca="1">IF(AND($A20&lt;&gt;"",INT($A20)=$A20,$A20&gt;0,$A20&lt;6,$F20=""),OFFSET(SalaryWksht!P$21,$A20,0),"")</f>
        <v/>
      </c>
      <c r="H20" s="9"/>
      <c r="I20" s="9"/>
      <c r="J20" s="13" t="str">
        <f t="shared" ref="J20:J23" ca="1" si="2">IF(AND(A20&lt;&gt;"",G20&lt;&gt;""),(D20+E20)*G20,"")</f>
        <v/>
      </c>
      <c r="K20" s="9"/>
    </row>
    <row r="21" spans="1:11" ht="21">
      <c r="A21" s="5"/>
      <c r="B21" s="21" t="str">
        <f ca="1">IF(AND(A21&lt;&gt;"",INT(A21)=A21,A21&gt;0,A21&lt;6),OFFSET(SalaryWksht!C$21,A21,0),"")</f>
        <v/>
      </c>
      <c r="C21" s="23" t="str">
        <f ca="1">IF(AND($A21&lt;&gt;"",INT($A21)=$A21,$A21&gt;0,$A21&lt;6),IF(OFFSET(SalaryWksht!E$21,$A21,0)=0,"",OFFSET(SalaryWksht!E$21,$A21,0)),"")</f>
        <v/>
      </c>
      <c r="D21" s="46"/>
      <c r="E21" s="5"/>
      <c r="F21" s="22" t="str">
        <f t="shared" si="1"/>
        <v/>
      </c>
      <c r="G21" s="13" t="str">
        <f ca="1">IF(AND($A21&lt;&gt;"",INT($A21)=$A21,$A21&gt;0,$A21&lt;6,$F21=""),OFFSET(SalaryWksht!P$21,$A21,0),"")</f>
        <v/>
      </c>
      <c r="H21" s="9"/>
      <c r="I21" s="9"/>
      <c r="J21" s="13" t="str">
        <f t="shared" ca="1" si="2"/>
        <v/>
      </c>
      <c r="K21" s="9"/>
    </row>
    <row r="22" spans="1:11" ht="21">
      <c r="A22" s="5"/>
      <c r="B22" s="21" t="str">
        <f ca="1">IF(AND(A22&lt;&gt;"",INT(A22)=A22,A22&gt;0,A22&lt;6),OFFSET(SalaryWksht!C$21,A22,0),"")</f>
        <v/>
      </c>
      <c r="C22" s="23" t="str">
        <f ca="1">IF(AND($A22&lt;&gt;"",INT($A22)=$A22,$A22&gt;0,$A22&lt;6),IF(OFFSET(SalaryWksht!E$21,$A22,0)=0,"",OFFSET(SalaryWksht!E$21,$A22,0)),"")</f>
        <v/>
      </c>
      <c r="D22" s="46"/>
      <c r="E22" s="5"/>
      <c r="F22" s="22" t="str">
        <f t="shared" si="1"/>
        <v/>
      </c>
      <c r="G22" s="13" t="str">
        <f ca="1">IF(AND($A22&lt;&gt;"",INT($A22)=$A22,$A22&gt;0,$A22&lt;6,$F22=""),OFFSET(SalaryWksht!P$21,$A22,0),"")</f>
        <v/>
      </c>
      <c r="H22" s="9"/>
      <c r="I22" s="9"/>
      <c r="J22" s="13" t="str">
        <f t="shared" ca="1" si="2"/>
        <v/>
      </c>
      <c r="K22" s="9"/>
    </row>
    <row r="23" spans="1:11" ht="21">
      <c r="A23" s="5"/>
      <c r="B23" s="21" t="str">
        <f ca="1">IF(AND(A23&lt;&gt;"",INT(A23)=A23,A23&gt;0,A23&lt;6),OFFSET(SalaryWksht!C$21,A23,0),"")</f>
        <v/>
      </c>
      <c r="C23" s="23" t="str">
        <f ca="1">IF(AND($A23&lt;&gt;"",INT($A23)=$A23,$A23&gt;0,$A23&lt;6),IF(OFFSET(SalaryWksht!E$21,$A23,0)=0,"",OFFSET(SalaryWksht!E$21,$A23,0)),"")</f>
        <v/>
      </c>
      <c r="D23" s="46"/>
      <c r="E23" s="5"/>
      <c r="F23" s="22" t="str">
        <f t="shared" si="1"/>
        <v/>
      </c>
      <c r="G23" s="13" t="str">
        <f ca="1">IF(AND($A23&lt;&gt;"",INT($A23)=$A23,$A23&gt;0,$A23&lt;6,$F23=""),OFFSET(SalaryWksht!P$21,$A23,0),"")</f>
        <v/>
      </c>
      <c r="H23" s="9"/>
      <c r="I23" s="9"/>
      <c r="J23" s="13" t="str">
        <f t="shared" ca="1" si="2"/>
        <v/>
      </c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IF(OR(J19&lt;&gt;"",J20&lt;&gt;"",J21&lt;&gt;"",J22&lt;&gt;"",J23&lt;&gt;""),SUM(J19:J23),0)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 t="s">
        <v>108</v>
      </c>
      <c r="D28" s="9" t="s">
        <v>109</v>
      </c>
      <c r="E28" s="9"/>
      <c r="F28" s="9"/>
      <c r="G28" s="9"/>
      <c r="H28" s="9"/>
      <c r="I28" s="9"/>
      <c r="J28" s="9" t="s">
        <v>27</v>
      </c>
      <c r="K28" s="9"/>
    </row>
    <row r="29" spans="1:11">
      <c r="A29" s="9"/>
      <c r="B29" s="9"/>
      <c r="C29" s="13" t="str">
        <f>IF(D29&gt;0,SalaryWksht!P35,"")</f>
        <v/>
      </c>
      <c r="D29" s="5"/>
      <c r="E29" s="9"/>
      <c r="F29" s="9"/>
      <c r="G29" s="9"/>
      <c r="H29" s="9"/>
      <c r="I29" s="9"/>
      <c r="J29" s="13">
        <f>IF(D29&gt;0,C29*D29,0)</f>
        <v>0</v>
      </c>
      <c r="K29" s="9" t="s">
        <v>112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60.4" customHeight="1">
      <c r="A31" s="9"/>
      <c r="B31" s="52" t="s">
        <v>110</v>
      </c>
      <c r="C31" s="52" t="s">
        <v>111</v>
      </c>
      <c r="D31" s="56" t="s">
        <v>119</v>
      </c>
      <c r="E31" s="56" t="s">
        <v>116</v>
      </c>
      <c r="F31" s="55" t="s">
        <v>118</v>
      </c>
      <c r="G31" s="9"/>
      <c r="H31" s="9"/>
      <c r="I31" s="9"/>
      <c r="J31" s="9"/>
      <c r="K31" s="9"/>
    </row>
    <row r="32" spans="1:11">
      <c r="A32" s="9"/>
      <c r="B32" s="57" t="str">
        <f>IF(C32&gt;0,SalaryWksht!D40,"")</f>
        <v/>
      </c>
      <c r="C32" s="50"/>
      <c r="D32" s="46"/>
      <c r="E32" s="46"/>
      <c r="F32" s="23">
        <f>D32*E32</f>
        <v>0</v>
      </c>
      <c r="G32" s="9"/>
      <c r="H32" s="9"/>
      <c r="I32" s="9"/>
      <c r="J32" s="13">
        <f>IF(C32&gt;0,B32*C32*D32*E32,0)</f>
        <v>0</v>
      </c>
      <c r="K32" s="9" t="s">
        <v>113</v>
      </c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13">
        <f>IF(OR(J29&lt;&gt;"",J32&lt;&gt;""),J29+J32,0)</f>
        <v>0</v>
      </c>
      <c r="K35" s="9" t="s">
        <v>70</v>
      </c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13">
        <f ca="1">J15+J25+J35</f>
        <v>0</v>
      </c>
      <c r="K37" s="9" t="s">
        <v>71</v>
      </c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1">
      <c r="A39" s="27" t="s">
        <v>60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 t="s">
        <v>62</v>
      </c>
      <c r="C40" s="9" t="s">
        <v>27</v>
      </c>
      <c r="D40" s="9" t="s">
        <v>54</v>
      </c>
      <c r="E40" s="9"/>
      <c r="F40" s="9"/>
      <c r="G40" s="9"/>
      <c r="H40" s="9"/>
      <c r="I40" s="9"/>
      <c r="J40" s="25"/>
      <c r="K40" s="25"/>
    </row>
    <row r="41" spans="1:11">
      <c r="A41" s="9" t="s">
        <v>61</v>
      </c>
      <c r="B41" s="21" t="str">
        <f ca="1">B9</f>
        <v/>
      </c>
      <c r="C41" s="13" t="str">
        <f>J9</f>
        <v/>
      </c>
      <c r="D41" s="28" t="str">
        <f>IF(AND(A9&lt;&gt;"",F9=""),IF(E9&gt;0,SalaryWksht!$H$4,SalaryWksht!$L$4),"")</f>
        <v/>
      </c>
      <c r="E41" s="9"/>
      <c r="F41" s="9"/>
      <c r="G41" s="9"/>
      <c r="H41" s="9"/>
      <c r="I41" s="9"/>
      <c r="J41" s="13" t="str">
        <f>IF(AND(A9&lt;&gt;"",F9=""),C41*D41,"")</f>
        <v/>
      </c>
      <c r="K41" s="25"/>
    </row>
    <row r="42" spans="1:11">
      <c r="A42" s="9"/>
      <c r="B42" s="21" t="str">
        <f ca="1">B10</f>
        <v/>
      </c>
      <c r="C42" s="13" t="str">
        <f>J10</f>
        <v/>
      </c>
      <c r="D42" s="28" t="str">
        <f>IF(AND(A10&lt;&gt;"",F10=""),IF(E10&gt;0,SalaryWksht!$H$4,SalaryWksht!$L$4),"")</f>
        <v/>
      </c>
      <c r="E42" s="9"/>
      <c r="F42" s="9"/>
      <c r="G42" s="9"/>
      <c r="H42" s="9"/>
      <c r="I42" s="9"/>
      <c r="J42" s="13" t="str">
        <f>IF(AND(A10&lt;&gt;"",F10=""),C42*D42,"")</f>
        <v/>
      </c>
      <c r="K42" s="25"/>
    </row>
    <row r="43" spans="1:11">
      <c r="A43" s="9"/>
      <c r="B43" s="21" t="str">
        <f ca="1">B11</f>
        <v/>
      </c>
      <c r="C43" s="13" t="str">
        <f>J11</f>
        <v/>
      </c>
      <c r="D43" s="28" t="str">
        <f>IF(AND(A11&lt;&gt;"",F11=""),IF(E11&gt;0,SalaryWksht!$H$4,SalaryWksht!$L$4),"")</f>
        <v/>
      </c>
      <c r="E43" s="9"/>
      <c r="F43" s="9"/>
      <c r="G43" s="9"/>
      <c r="H43" s="9"/>
      <c r="I43" s="9"/>
      <c r="J43" s="13" t="str">
        <f>IF(AND(A11&lt;&gt;"",F11=""),C43*D43,"")</f>
        <v/>
      </c>
      <c r="K43" s="25"/>
    </row>
    <row r="44" spans="1:11">
      <c r="A44" s="9"/>
      <c r="B44" s="21" t="str">
        <f ca="1">B12</f>
        <v/>
      </c>
      <c r="C44" s="13" t="str">
        <f>J12</f>
        <v/>
      </c>
      <c r="D44" s="28" t="str">
        <f>IF(AND(A12&lt;&gt;"",F12=""),IF(E12&gt;0,SalaryWksht!$H$4,SalaryWksht!$L$4),"")</f>
        <v/>
      </c>
      <c r="E44" s="9"/>
      <c r="F44" s="9"/>
      <c r="G44" s="9"/>
      <c r="H44" s="9"/>
      <c r="I44" s="9"/>
      <c r="J44" s="13" t="str">
        <f>IF(AND(A12&lt;&gt;"",F12=""),C44*D44,"")</f>
        <v/>
      </c>
      <c r="K44" s="25"/>
    </row>
    <row r="45" spans="1:11">
      <c r="A45" s="9"/>
      <c r="B45" s="21" t="str">
        <f ca="1">B13</f>
        <v/>
      </c>
      <c r="C45" s="13" t="str">
        <f>J13</f>
        <v/>
      </c>
      <c r="D45" s="28" t="str">
        <f>IF(AND(A13&lt;&gt;"",F13=""),IF(E13&gt;0,SalaryWksht!$H$4,SalaryWksht!$L$4),"")</f>
        <v/>
      </c>
      <c r="E45" s="9"/>
      <c r="F45" s="9"/>
      <c r="G45" s="9"/>
      <c r="H45" s="9"/>
      <c r="I45" s="9"/>
      <c r="J45" s="13" t="str">
        <f>IF(AND(A13&lt;&gt;"",F13=""),C45*D45,"")</f>
        <v/>
      </c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25"/>
      <c r="K46" s="25"/>
    </row>
    <row r="47" spans="1:11">
      <c r="A47" s="9" t="s">
        <v>66</v>
      </c>
      <c r="B47" s="21" t="str">
        <f ca="1">B19</f>
        <v/>
      </c>
      <c r="C47" s="13" t="str">
        <f ca="1">J19</f>
        <v/>
      </c>
      <c r="D47" s="28" t="str">
        <f>IF(AND(A19&lt;&gt;"",F19=""),IF(OR(C19="n",C19="N"),SalaryWksht!$L$18,SalaryWksht!$P$18),"")</f>
        <v/>
      </c>
      <c r="E47" s="9"/>
      <c r="F47" s="9"/>
      <c r="G47" s="9"/>
      <c r="H47" s="9"/>
      <c r="I47" s="9"/>
      <c r="J47" s="13" t="str">
        <f>IF(AND(A19&lt;&gt;"",F19=""),C47*D47,"")</f>
        <v/>
      </c>
      <c r="K47" s="25"/>
    </row>
    <row r="48" spans="1:11">
      <c r="A48" s="9"/>
      <c r="B48" s="21" t="str">
        <f ca="1">B20</f>
        <v/>
      </c>
      <c r="C48" s="13" t="str">
        <f ca="1">J20</f>
        <v/>
      </c>
      <c r="D48" s="28" t="str">
        <f>IF(AND(A20&lt;&gt;"",F20=""),IF(OR(C20="n",C20="N"),SalaryWksht!$L$18,SalaryWksht!$P$18),"")</f>
        <v/>
      </c>
      <c r="E48" s="9"/>
      <c r="F48" s="9"/>
      <c r="G48" s="9"/>
      <c r="H48" s="9"/>
      <c r="I48" s="9"/>
      <c r="J48" s="13" t="str">
        <f>IF(AND(A20&lt;&gt;"",F20=""),C48*D48,"")</f>
        <v/>
      </c>
      <c r="K48" s="25"/>
    </row>
    <row r="49" spans="1:11">
      <c r="A49" s="9"/>
      <c r="B49" s="21" t="str">
        <f ca="1">B21</f>
        <v/>
      </c>
      <c r="C49" s="13" t="str">
        <f ca="1">J21</f>
        <v/>
      </c>
      <c r="D49" s="28" t="str">
        <f>IF(AND(A21&lt;&gt;"",F21=""),IF(OR(C21="n",C21="N"),SalaryWksht!$L$18,SalaryWksht!$P$18),"")</f>
        <v/>
      </c>
      <c r="E49" s="9"/>
      <c r="F49" s="9"/>
      <c r="G49" s="9"/>
      <c r="H49" s="9"/>
      <c r="I49" s="9"/>
      <c r="J49" s="13" t="str">
        <f>IF(AND(A21&lt;&gt;"",F21=""),C49*D49,"")</f>
        <v/>
      </c>
      <c r="K49" s="25"/>
    </row>
    <row r="50" spans="1:11">
      <c r="A50" s="9"/>
      <c r="B50" s="21" t="str">
        <f ca="1">B22</f>
        <v/>
      </c>
      <c r="C50" s="13" t="str">
        <f ca="1">J22</f>
        <v/>
      </c>
      <c r="D50" s="28" t="str">
        <f>IF(AND(A22&lt;&gt;"",F22=""),IF(OR(C22="n",C22="N"),SalaryWksht!$L$18,SalaryWksht!$P$18),"")</f>
        <v/>
      </c>
      <c r="E50" s="9"/>
      <c r="F50" s="9"/>
      <c r="G50" s="9"/>
      <c r="H50" s="9"/>
      <c r="I50" s="9"/>
      <c r="J50" s="13" t="str">
        <f>IF(AND(A22&lt;&gt;"",F22=""),C50*D50,"")</f>
        <v/>
      </c>
      <c r="K50" s="25"/>
    </row>
    <row r="51" spans="1:11">
      <c r="A51" s="9"/>
      <c r="B51" s="21" t="str">
        <f ca="1">B23</f>
        <v/>
      </c>
      <c r="C51" s="13" t="str">
        <f ca="1">J23</f>
        <v/>
      </c>
      <c r="D51" s="28" t="str">
        <f>IF(AND(A23&lt;&gt;"",F23=""),IF(OR(C23="n",C23="N"),SalaryWksht!$L$18,SalaryWksht!$P$18),"")</f>
        <v/>
      </c>
      <c r="E51" s="9"/>
      <c r="F51" s="9"/>
      <c r="G51" s="9"/>
      <c r="H51" s="9"/>
      <c r="I51" s="9"/>
      <c r="J51" s="13" t="str">
        <f>IF(AND(A23&lt;&gt;"",F23=""),C51*D51,"")</f>
        <v/>
      </c>
      <c r="K51" s="25"/>
    </row>
    <row r="52" spans="1:11">
      <c r="A52" s="9"/>
      <c r="B52" s="24"/>
      <c r="C52" s="25"/>
      <c r="D52" s="15"/>
      <c r="E52" s="9"/>
      <c r="F52" s="9"/>
      <c r="G52" s="9"/>
      <c r="H52" s="9"/>
      <c r="I52" s="9"/>
      <c r="J52" s="25"/>
      <c r="K52" s="25"/>
    </row>
    <row r="53" spans="1:11">
      <c r="A53" s="9" t="s">
        <v>114</v>
      </c>
      <c r="B53" s="21"/>
      <c r="C53" s="13">
        <f>J29</f>
        <v>0</v>
      </c>
      <c r="D53" s="28" t="str">
        <f>IF(D29&gt;0,SalaryWksht!H32,"")</f>
        <v/>
      </c>
      <c r="E53" s="9"/>
      <c r="F53" s="9"/>
      <c r="G53" s="9"/>
      <c r="H53" s="9"/>
      <c r="I53" s="9"/>
      <c r="J53" s="13">
        <f>IF(D29&gt;0,C53*D53,0)</f>
        <v>0</v>
      </c>
      <c r="K53" s="25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25"/>
      <c r="K54" s="25"/>
    </row>
    <row r="55" spans="1:11">
      <c r="A55" s="9"/>
      <c r="B55" s="9"/>
      <c r="C55" s="9"/>
      <c r="D55" s="9"/>
      <c r="E55" s="9"/>
      <c r="F55" s="9"/>
      <c r="G55" s="9"/>
      <c r="H55" s="9"/>
      <c r="I55" s="9"/>
      <c r="J55" s="13">
        <f>SUM(J41:J45)+SUM(J47:J51)+J53</f>
        <v>0</v>
      </c>
      <c r="K55" s="25" t="s">
        <v>72</v>
      </c>
    </row>
    <row r="56" spans="1:11">
      <c r="A56" s="9"/>
      <c r="B56" s="9"/>
      <c r="C56" s="9"/>
      <c r="D56" s="9"/>
      <c r="E56" s="9"/>
      <c r="F56" s="9"/>
      <c r="G56" s="9"/>
      <c r="H56" s="9"/>
      <c r="I56" s="9"/>
      <c r="J56" s="25"/>
      <c r="K56" s="25"/>
    </row>
    <row r="57" spans="1:11">
      <c r="A57" s="9"/>
      <c r="B57" s="9"/>
      <c r="C57" s="9"/>
      <c r="D57" s="9"/>
      <c r="E57" s="9"/>
      <c r="F57" s="9"/>
      <c r="G57" s="9"/>
      <c r="H57" s="9"/>
      <c r="I57" s="9"/>
      <c r="J57" s="13">
        <f ca="1">J37+J55</f>
        <v>0</v>
      </c>
      <c r="K57" s="25" t="s">
        <v>67</v>
      </c>
    </row>
    <row r="58" spans="1:11" ht="21">
      <c r="A58" s="27" t="s">
        <v>30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9" t="s">
        <v>31</v>
      </c>
      <c r="B59" s="9" t="s">
        <v>32</v>
      </c>
      <c r="C59" s="9"/>
      <c r="D59" s="9" t="s">
        <v>31</v>
      </c>
      <c r="E59" s="9" t="s">
        <v>32</v>
      </c>
      <c r="F59" s="9"/>
      <c r="G59" s="9"/>
      <c r="H59" s="9"/>
      <c r="I59" s="9"/>
      <c r="J59" s="9"/>
      <c r="K59" s="9"/>
    </row>
    <row r="60" spans="1:11">
      <c r="A60" s="5"/>
      <c r="B60" s="6"/>
      <c r="C60" s="9"/>
      <c r="D60" s="5"/>
      <c r="E60" s="6"/>
      <c r="F60" s="24"/>
      <c r="G60" s="24"/>
      <c r="H60" s="24"/>
      <c r="I60" s="9"/>
      <c r="J60" s="9"/>
      <c r="K60" s="9"/>
    </row>
    <row r="61" spans="1:11">
      <c r="A61" s="5"/>
      <c r="B61" s="6"/>
      <c r="C61" s="9"/>
      <c r="D61" s="5"/>
      <c r="E61" s="6"/>
      <c r="F61" s="24"/>
      <c r="G61" s="24"/>
      <c r="H61" s="24"/>
      <c r="I61" s="9"/>
      <c r="J61" s="9"/>
      <c r="K61" s="9"/>
    </row>
    <row r="62" spans="1:11">
      <c r="A62" s="5"/>
      <c r="B62" s="6"/>
      <c r="C62" s="9"/>
      <c r="D62" s="5"/>
      <c r="E62" s="6"/>
      <c r="F62" s="24"/>
      <c r="G62" s="24"/>
      <c r="H62" s="24"/>
      <c r="I62" s="9"/>
      <c r="J62" s="9"/>
      <c r="K62" s="9"/>
    </row>
    <row r="63" spans="1:11">
      <c r="A63" s="5"/>
      <c r="B63" s="6"/>
      <c r="C63" s="9"/>
      <c r="D63" s="5"/>
      <c r="E63" s="6"/>
      <c r="F63" s="24"/>
      <c r="G63" s="24"/>
      <c r="H63" s="24"/>
      <c r="I63" s="9"/>
      <c r="J63" s="9"/>
      <c r="K63" s="9"/>
    </row>
    <row r="64" spans="1:11">
      <c r="A64" s="5"/>
      <c r="B64" s="6"/>
      <c r="C64" s="9"/>
      <c r="D64" s="5"/>
      <c r="E64" s="6"/>
      <c r="F64" s="24"/>
      <c r="G64" s="24"/>
      <c r="H64" s="24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IF(SUM(B60:B64)+SUM(E60:E64)&gt;0,SUM(B60:B64)+SUM(E60:E64),0)</f>
        <v>0</v>
      </c>
      <c r="K65" s="9" t="s">
        <v>33</v>
      </c>
    </row>
    <row r="66" spans="1:11">
      <c r="A66" s="9" t="s">
        <v>69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1">
      <c r="A68" s="27" t="s">
        <v>34</v>
      </c>
      <c r="B68" s="9" t="s">
        <v>32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35</v>
      </c>
      <c r="B69" s="6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36</v>
      </c>
      <c r="B70" s="6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29"/>
      <c r="C71" s="9"/>
      <c r="D71" s="9"/>
      <c r="E71" s="9"/>
      <c r="F71" s="9"/>
      <c r="G71" s="9"/>
      <c r="H71" s="9"/>
      <c r="I71" s="9"/>
      <c r="J71" s="13">
        <f>IF(B69+B70&gt;0,B69+B70,0)</f>
        <v>0</v>
      </c>
      <c r="K71" s="9" t="s">
        <v>37</v>
      </c>
    </row>
    <row r="72" spans="1:11" ht="21">
      <c r="A72" s="27" t="s">
        <v>38</v>
      </c>
      <c r="B72" s="2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39</v>
      </c>
      <c r="B73" s="6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34</v>
      </c>
      <c r="B74" s="6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40</v>
      </c>
      <c r="B75" s="6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41</v>
      </c>
      <c r="B76" s="6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/>
      <c r="B77" s="29"/>
      <c r="C77" s="9"/>
      <c r="D77" s="9"/>
      <c r="E77" s="9"/>
      <c r="F77" s="9"/>
      <c r="G77" s="9"/>
      <c r="H77" s="9"/>
      <c r="I77" s="9"/>
      <c r="J77" s="13">
        <f>IF(SUM(B73:B76)&gt;0,SUM(B73:B76),0)</f>
        <v>0</v>
      </c>
      <c r="K77" s="9" t="s">
        <v>42</v>
      </c>
    </row>
    <row r="78" spans="1:11" ht="21">
      <c r="A78" s="27" t="s">
        <v>43</v>
      </c>
      <c r="B78" s="29" t="s">
        <v>32</v>
      </c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 t="s">
        <v>44</v>
      </c>
      <c r="B79" s="6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 t="s">
        <v>45</v>
      </c>
      <c r="B80" s="6"/>
      <c r="C80" s="9"/>
      <c r="D80" s="9"/>
      <c r="E80" s="9"/>
      <c r="F80" s="9"/>
      <c r="G80" s="9"/>
      <c r="H80" s="9"/>
      <c r="I80" s="9"/>
      <c r="J80" s="9"/>
      <c r="K80" s="9"/>
    </row>
    <row r="81" spans="1:11">
      <c r="A81" s="9" t="s">
        <v>46</v>
      </c>
      <c r="B81" s="6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 t="s">
        <v>47</v>
      </c>
      <c r="B82" s="6"/>
      <c r="C82" s="9"/>
      <c r="D82" s="9"/>
      <c r="E82" s="9"/>
      <c r="F82" s="9"/>
      <c r="G82" s="9"/>
      <c r="H82" s="9"/>
      <c r="I82" s="9"/>
      <c r="J82" s="9"/>
      <c r="K82" s="9"/>
    </row>
    <row r="83" spans="1:11">
      <c r="A83" s="9" t="s">
        <v>48</v>
      </c>
      <c r="B83" s="6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 t="s">
        <v>41</v>
      </c>
      <c r="B84" s="50"/>
      <c r="C84" s="9"/>
      <c r="D84" s="9"/>
      <c r="E84" s="9"/>
      <c r="F84" s="9"/>
      <c r="G84" s="9"/>
      <c r="H84" s="9"/>
      <c r="I84" s="9"/>
      <c r="J84" s="13">
        <f>IF(SUM(B79:B84)&gt;0,SUM(B79:B84),0)</f>
        <v>0</v>
      </c>
      <c r="K84" s="9" t="s">
        <v>49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13">
        <f ca="1">J57+J65+J71+J77+J84</f>
        <v>0</v>
      </c>
      <c r="K86" s="9" t="s">
        <v>50</v>
      </c>
    </row>
    <row r="87" spans="1:11" ht="21">
      <c r="A87" s="27" t="s">
        <v>51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>
      <c r="A88" s="9" t="s">
        <v>115</v>
      </c>
      <c r="B88" s="12">
        <v>0.6</v>
      </c>
      <c r="C88" s="9"/>
      <c r="D88" s="9"/>
      <c r="E88" s="9"/>
      <c r="F88" s="9"/>
      <c r="G88" s="9"/>
      <c r="H88" s="9"/>
      <c r="I88" s="9"/>
      <c r="J88" s="13">
        <f ca="1">IF(J57&gt;0,J57*B88,0)</f>
        <v>0</v>
      </c>
      <c r="K88" s="9" t="s">
        <v>52</v>
      </c>
    </row>
    <row r="89" spans="1:1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>
      <c r="A90" s="9"/>
      <c r="B90" s="9"/>
      <c r="C90" s="9"/>
      <c r="D90" s="9"/>
      <c r="E90" s="9"/>
      <c r="F90" s="9"/>
      <c r="G90" s="9"/>
      <c r="H90" s="9"/>
      <c r="I90" s="9"/>
      <c r="J90" s="13">
        <f ca="1">J86+J88</f>
        <v>0</v>
      </c>
      <c r="K90" s="9" t="s">
        <v>53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85"/>
  <sheetViews>
    <sheetView topLeftCell="C52" workbookViewId="0">
      <selection activeCell="J51" sqref="J51"/>
    </sheetView>
  </sheetViews>
  <sheetFormatPr defaultColWidth="11" defaultRowHeight="15.75"/>
  <cols>
    <col min="1" max="1" width="23" customWidth="1"/>
    <col min="2" max="2" width="19.75" customWidth="1"/>
    <col min="3" max="3" width="13.25" customWidth="1"/>
    <col min="4" max="5" width="16.75" customWidth="1"/>
    <col min="6" max="6" width="8.5" customWidth="1"/>
    <col min="7" max="7" width="11.75" customWidth="1"/>
    <col min="8" max="8" width="6.25" customWidth="1"/>
    <col min="9" max="9" width="7.25" customWidth="1"/>
    <col min="10" max="10" width="20.25" customWidth="1"/>
    <col min="11" max="11" width="20.5" customWidth="1"/>
    <col min="12" max="12" width="7" customWidth="1"/>
    <col min="13" max="13" width="12.75" customWidth="1"/>
  </cols>
  <sheetData>
    <row r="1" spans="1:15" ht="23.25">
      <c r="A1" s="17" t="s">
        <v>77</v>
      </c>
      <c r="B1" s="9"/>
      <c r="C1" s="9"/>
      <c r="D1" s="9"/>
      <c r="E1" s="11"/>
      <c r="F1" s="9"/>
      <c r="G1" s="9"/>
      <c r="H1" s="9"/>
      <c r="I1" s="9"/>
      <c r="J1" s="11" t="s">
        <v>78</v>
      </c>
      <c r="K1" s="9"/>
    </row>
    <row r="2" spans="1:15" ht="21">
      <c r="A2" s="11"/>
      <c r="B2" s="9"/>
      <c r="C2" s="9"/>
      <c r="D2" s="9"/>
      <c r="E2" s="9"/>
      <c r="F2" s="9"/>
      <c r="G2" s="9" t="s">
        <v>57</v>
      </c>
      <c r="H2" s="9"/>
      <c r="I2" s="9"/>
      <c r="J2" s="9"/>
      <c r="K2" s="9"/>
    </row>
    <row r="3" spans="1:15" ht="21">
      <c r="A3" s="11"/>
      <c r="B3" s="9"/>
      <c r="C3" s="9"/>
      <c r="D3" s="9"/>
      <c r="E3" s="9"/>
      <c r="F3" s="9"/>
      <c r="G3" s="9"/>
      <c r="H3" s="9"/>
      <c r="I3" s="9"/>
      <c r="J3" s="18" t="s">
        <v>63</v>
      </c>
      <c r="K3" s="9"/>
    </row>
    <row r="4" spans="1:15" ht="21">
      <c r="A4" s="18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21">
      <c r="A5" s="1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ht="21">
      <c r="A6" s="20" t="s">
        <v>1</v>
      </c>
      <c r="B6" s="9"/>
      <c r="C6" s="9"/>
      <c r="D6" s="9"/>
      <c r="E6" s="11"/>
      <c r="F6" s="9"/>
      <c r="G6" s="9"/>
      <c r="H6" s="9"/>
      <c r="I6" s="9"/>
      <c r="J6" s="9"/>
      <c r="K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5" ht="22.1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O9" s="1" t="str">
        <f>IF(OR(AND(D9&gt;0,E9&gt;0),AND(D9&gt;0,F9&gt;0),AND(E9&gt;0,F9&gt;0)),"ERROR: multiple month types input","")</f>
        <v/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13">
        <f>'Yr1'!J15+'Yr2'!J15+'Yr3'!J15+'Yr4'!J15 +'Yr5'!J15</f>
        <v>0</v>
      </c>
      <c r="K15" s="9" t="s">
        <v>64</v>
      </c>
    </row>
    <row r="16" spans="1:15" ht="18.75">
      <c r="A16" s="20" t="s">
        <v>65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24"/>
      <c r="B24" s="24"/>
      <c r="C24" s="25"/>
      <c r="D24" s="26"/>
      <c r="E24" s="24"/>
      <c r="F24" s="9"/>
      <c r="G24" s="9"/>
      <c r="H24" s="9"/>
      <c r="I24" s="9"/>
      <c r="J24" s="25"/>
      <c r="K24" s="9"/>
    </row>
    <row r="25" spans="1:11">
      <c r="A25" s="24"/>
      <c r="B25" s="24"/>
      <c r="C25" s="25"/>
      <c r="D25" s="26"/>
      <c r="E25" s="24"/>
      <c r="F25" s="9"/>
      <c r="G25" s="9"/>
      <c r="H25" s="9"/>
      <c r="I25" s="9"/>
      <c r="J25" s="13">
        <f ca="1">'Yr1'!J25+'Yr2'!J25+'Yr3'!J25+'Yr4'!J25+'Yr5'!J25</f>
        <v>0</v>
      </c>
      <c r="K25" s="9" t="s">
        <v>68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8.75">
      <c r="A27" s="20" t="s">
        <v>21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13">
        <f>'Yr1'!J35+'Yr2'!J35+'Yr3'!J35+'Yr4'!J35+'Yr5'!J35</f>
        <v>0</v>
      </c>
      <c r="K29" s="9" t="s">
        <v>70</v>
      </c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13">
        <f ca="1">J15+J25+J29</f>
        <v>0</v>
      </c>
      <c r="K31" s="9" t="s">
        <v>71</v>
      </c>
    </row>
    <row r="32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1">
      <c r="A33" s="27" t="s">
        <v>60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25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25"/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25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9"/>
      <c r="K37" s="25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25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25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25"/>
    </row>
    <row r="41" spans="1:11">
      <c r="A41" s="9"/>
      <c r="B41" s="9"/>
      <c r="C41" s="9"/>
      <c r="D41" s="9"/>
      <c r="E41" s="9"/>
      <c r="F41" s="9"/>
      <c r="G41" s="9"/>
      <c r="H41" s="9"/>
      <c r="I41" s="9"/>
      <c r="J41" s="9"/>
      <c r="K41" s="25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  <c r="K42" s="25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25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25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25"/>
    </row>
    <row r="46" spans="1:11">
      <c r="A46" s="9"/>
      <c r="B46" s="9"/>
      <c r="C46" s="9"/>
      <c r="D46" s="9"/>
      <c r="E46" s="9"/>
      <c r="F46" s="9"/>
      <c r="G46" s="9"/>
      <c r="H46" s="9"/>
      <c r="I46" s="9"/>
      <c r="J46" s="9"/>
      <c r="K46" s="25"/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25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25"/>
      <c r="K48" s="25"/>
    </row>
    <row r="49" spans="1:11">
      <c r="A49" s="9"/>
      <c r="B49" s="9"/>
      <c r="C49" s="9"/>
      <c r="D49" s="9"/>
      <c r="E49" s="9"/>
      <c r="F49" s="9"/>
      <c r="G49" s="9"/>
      <c r="H49" s="9"/>
      <c r="I49" s="9"/>
      <c r="J49" s="13">
        <f>'Yr1'!J55+'Yr2'!J55+'Yr3'!J55+'Yr4'!J55+'Yr5'!J55</f>
        <v>0</v>
      </c>
      <c r="K49" s="25" t="s">
        <v>72</v>
      </c>
    </row>
    <row r="50" spans="1:11">
      <c r="A50" s="9"/>
      <c r="B50" s="9"/>
      <c r="C50" s="9"/>
      <c r="D50" s="9"/>
      <c r="E50" s="9"/>
      <c r="F50" s="9"/>
      <c r="G50" s="9"/>
      <c r="H50" s="9"/>
      <c r="I50" s="9"/>
      <c r="J50" s="25"/>
      <c r="K50" s="25"/>
    </row>
    <row r="51" spans="1:11">
      <c r="A51" s="9"/>
      <c r="B51" s="9"/>
      <c r="C51" s="9"/>
      <c r="D51" s="9"/>
      <c r="E51" s="9"/>
      <c r="F51" s="9"/>
      <c r="G51" s="9"/>
      <c r="H51" s="9"/>
      <c r="I51" s="9"/>
      <c r="J51" s="13">
        <f ca="1">J31+J49</f>
        <v>0</v>
      </c>
      <c r="K51" s="25" t="s">
        <v>67</v>
      </c>
    </row>
    <row r="52" spans="1:11" ht="21">
      <c r="A52" s="27" t="s">
        <v>30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9"/>
      <c r="B54" s="9"/>
      <c r="C54" s="9"/>
      <c r="D54" s="9"/>
      <c r="E54" s="9"/>
      <c r="F54" s="24"/>
      <c r="G54" s="24"/>
      <c r="H54" s="24"/>
      <c r="I54" s="9"/>
      <c r="J54" s="9"/>
      <c r="K54" s="9"/>
    </row>
    <row r="55" spans="1:11">
      <c r="A55" s="9"/>
      <c r="B55" s="9"/>
      <c r="C55" s="9"/>
      <c r="D55" s="9"/>
      <c r="E55" s="9"/>
      <c r="F55" s="24"/>
      <c r="G55" s="24"/>
      <c r="H55" s="24"/>
      <c r="I55" s="9"/>
      <c r="J55" s="9"/>
      <c r="K55" s="9"/>
    </row>
    <row r="56" spans="1:11">
      <c r="A56" s="9"/>
      <c r="B56" s="9"/>
      <c r="C56" s="9"/>
      <c r="D56" s="9"/>
      <c r="E56" s="9"/>
      <c r="F56" s="24"/>
      <c r="G56" s="24"/>
      <c r="H56" s="24"/>
      <c r="I56" s="9"/>
      <c r="J56" s="9"/>
      <c r="K56" s="9"/>
    </row>
    <row r="57" spans="1:11">
      <c r="A57" s="9"/>
      <c r="B57" s="9"/>
      <c r="C57" s="9"/>
      <c r="D57" s="9"/>
      <c r="E57" s="9"/>
      <c r="F57" s="24"/>
      <c r="G57" s="24"/>
      <c r="H57" s="24"/>
      <c r="I57" s="9"/>
      <c r="J57" s="9"/>
      <c r="K57" s="9"/>
    </row>
    <row r="58" spans="1:11">
      <c r="A58" s="9"/>
      <c r="B58" s="9"/>
      <c r="C58" s="9"/>
      <c r="D58" s="9"/>
      <c r="E58" s="9"/>
      <c r="F58" s="24"/>
      <c r="G58" s="24"/>
      <c r="H58" s="24"/>
      <c r="I58" s="9"/>
      <c r="J58" s="9"/>
      <c r="K58" s="9"/>
    </row>
    <row r="59" spans="1:11">
      <c r="A59" s="9"/>
      <c r="B59" s="9"/>
      <c r="C59" s="9"/>
      <c r="D59" s="9"/>
      <c r="E59" s="9"/>
      <c r="F59" s="9"/>
      <c r="G59" s="9"/>
      <c r="H59" s="9"/>
      <c r="I59" s="9"/>
      <c r="J59" s="13">
        <f>'Yr1'!J65+'Yr2'!J65+'Yr3'!J65+'Yr4'!J65+'Yr5'!J65</f>
        <v>0</v>
      </c>
      <c r="K59" s="9" t="s">
        <v>33</v>
      </c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1">
      <c r="A62" s="27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9" t="s">
        <v>35</v>
      </c>
      <c r="B63" s="13">
        <f>'Yr1'!B69+'Yr2'!B69+'Yr3'!B69+'Yr4'!B69+'Yr5'!B69</f>
        <v>0</v>
      </c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9" t="s">
        <v>36</v>
      </c>
      <c r="B64" s="13">
        <f>'Yr1'!B70+'Yr2'!B70+'Yr3'!B70+'Yr4'!B70+'Yr5'!B70</f>
        <v>0</v>
      </c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13">
        <f>'Yr1'!J71+'Yr2'!J71+'Yr3'!J71+'Yr4'!J71+'Yr5'!J71</f>
        <v>0</v>
      </c>
      <c r="K65" s="9" t="s">
        <v>37</v>
      </c>
    </row>
    <row r="66" spans="1:11" ht="21">
      <c r="A66" s="27" t="s">
        <v>38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9" t="s">
        <v>39</v>
      </c>
      <c r="B67" s="13">
        <f>'Yr1'!B73+'Yr2'!B73+'Yr3'!B73+'Yr4'!B73+'Yr5'!B73</f>
        <v>0</v>
      </c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9" t="s">
        <v>34</v>
      </c>
      <c r="B68" s="13">
        <f>'Yr1'!B74+'Yr2'!B74+'Yr3'!B74+'Yr4'!B74+'Yr5'!B74</f>
        <v>0</v>
      </c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9" t="s">
        <v>40</v>
      </c>
      <c r="B69" s="13">
        <f>'Yr1'!B75+'Yr2'!B75+'Yr3'!B75+'Yr4'!B75+'Yr5'!B75</f>
        <v>0</v>
      </c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9" t="s">
        <v>41</v>
      </c>
      <c r="B70" s="13">
        <f>'Yr1'!B76+'Yr2'!B76+'Yr3'!B76+'Yr4'!B76+'Yr5'!B76</f>
        <v>0</v>
      </c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9"/>
      <c r="B71" s="9"/>
      <c r="C71" s="9"/>
      <c r="D71" s="9"/>
      <c r="E71" s="9"/>
      <c r="F71" s="9"/>
      <c r="G71" s="9"/>
      <c r="H71" s="9"/>
      <c r="I71" s="9"/>
      <c r="J71" s="13">
        <f>'Yr1'!J77+'Yr2'!J77+'Yr3'!J77+'Yr4'!J77+'Yr5'!J77</f>
        <v>0</v>
      </c>
      <c r="K71" s="9" t="s">
        <v>42</v>
      </c>
    </row>
    <row r="72" spans="1:11" ht="21">
      <c r="A72" s="27" t="s">
        <v>43</v>
      </c>
      <c r="B72" s="9" t="s">
        <v>32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9" t="s">
        <v>44</v>
      </c>
      <c r="B73" s="13">
        <f>'Yr1'!B79+'Yr2'!B79+'Yr3'!B79+'Yr4'!B79+'Yr5'!B79</f>
        <v>0</v>
      </c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 t="s">
        <v>45</v>
      </c>
      <c r="B74" s="13">
        <f>'Yr1'!B80+'Yr2'!B80+'Yr3'!B80+'Yr4'!B80+'Yr5'!B80</f>
        <v>0</v>
      </c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9" t="s">
        <v>46</v>
      </c>
      <c r="B75" s="13">
        <f>'Yr1'!B81+'Yr2'!B81+'Yr3'!B81+'Yr4'!B81+'Yr5'!B81</f>
        <v>0</v>
      </c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9" t="s">
        <v>47</v>
      </c>
      <c r="B76" s="13">
        <f>'Yr1'!B82+'Yr2'!B82+'Yr3'!B82+'Yr4'!B82+'Yr5'!B82</f>
        <v>0</v>
      </c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9" t="s">
        <v>48</v>
      </c>
      <c r="B77" s="13">
        <f>'Yr1'!B83+'Yr2'!B83+'Yr3'!B83+'Yr4'!B83+'Yr5'!B83</f>
        <v>0</v>
      </c>
      <c r="C77" s="9"/>
      <c r="D77" s="9"/>
      <c r="E77" s="9"/>
      <c r="F77" s="9"/>
      <c r="G77" s="9"/>
      <c r="H77" s="9"/>
      <c r="I77" s="9"/>
      <c r="J77" s="9"/>
      <c r="K77" s="9"/>
    </row>
    <row r="78" spans="1:11">
      <c r="A78" s="9" t="s">
        <v>41</v>
      </c>
      <c r="B78" s="13">
        <f>'Yr1'!B84+'Yr2'!B84+'Yr3'!B84+'Yr4'!B84+'Yr5'!B84</f>
        <v>0</v>
      </c>
      <c r="C78" s="9"/>
      <c r="D78" s="9"/>
      <c r="E78" s="9"/>
      <c r="F78" s="9"/>
      <c r="G78" s="9"/>
      <c r="H78" s="9"/>
      <c r="I78" s="9"/>
      <c r="J78" s="13">
        <f>'Yr1'!J84+'Yr2'!J84+'Yr3'!J84+'Yr4'!J84+'Yr5'!J84</f>
        <v>0</v>
      </c>
      <c r="K78" s="9" t="s">
        <v>49</v>
      </c>
    </row>
    <row r="79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>
      <c r="A80" s="9"/>
      <c r="B80" s="9"/>
      <c r="C80" s="9"/>
      <c r="D80" s="9"/>
      <c r="E80" s="9"/>
      <c r="F80" s="9"/>
      <c r="G80" s="9"/>
      <c r="H80" s="9"/>
      <c r="I80" s="9"/>
      <c r="J80" s="13">
        <f ca="1">J51+J59+J65+J71+J78</f>
        <v>0</v>
      </c>
      <c r="K80" s="9" t="s">
        <v>50</v>
      </c>
    </row>
    <row r="81" spans="1:11" ht="21">
      <c r="A81" s="27" t="s">
        <v>51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>
      <c r="A82" s="9"/>
      <c r="B82" s="9"/>
      <c r="C82" s="9"/>
      <c r="D82" s="9"/>
      <c r="E82" s="9"/>
      <c r="F82" s="9"/>
      <c r="G82" s="9"/>
      <c r="H82" s="9"/>
      <c r="I82" s="9"/>
      <c r="J82" s="13">
        <f ca="1">'Yr1'!J88+'Yr2'!J88+'Yr3'!J88+'Yr4'!J88+'Yr5'!J88</f>
        <v>0</v>
      </c>
      <c r="K82" s="9" t="s">
        <v>52</v>
      </c>
    </row>
    <row r="83" spans="1:1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>
      <c r="A84" s="9"/>
      <c r="B84" s="9"/>
      <c r="C84" s="9"/>
      <c r="D84" s="9"/>
      <c r="E84" s="9"/>
      <c r="F84" s="9"/>
      <c r="G84" s="9"/>
      <c r="H84" s="9"/>
      <c r="I84" s="9"/>
      <c r="J84" s="13">
        <f ca="1">J80+J82</f>
        <v>0</v>
      </c>
      <c r="K84" s="9" t="s">
        <v>53</v>
      </c>
    </row>
    <row r="85" spans="1:1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SalaryWksht</vt:lpstr>
      <vt:lpstr>Yr1</vt:lpstr>
      <vt:lpstr>Yr2</vt:lpstr>
      <vt:lpstr>Yr3</vt:lpstr>
      <vt:lpstr>Yr4</vt:lpstr>
      <vt:lpstr>Yr5</vt:lpstr>
      <vt:lpstr>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faculty</dc:creator>
  <cp:lastModifiedBy>Haughee, Erin</cp:lastModifiedBy>
  <dcterms:created xsi:type="dcterms:W3CDTF">2017-03-01T18:20:14Z</dcterms:created>
  <dcterms:modified xsi:type="dcterms:W3CDTF">2024-07-18T18:10:58Z</dcterms:modified>
</cp:coreProperties>
</file>